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115" windowHeight="9975" tabRatio="912" firstSheet="3" activeTab="14"/>
  </bookViews>
  <sheets>
    <sheet name="ҚЎШИМЧА" sheetId="34" r:id="rId1"/>
    <sheet name="рабочи" sheetId="28" r:id="rId2"/>
    <sheet name="туман титул" sheetId="29" r:id="rId3"/>
    <sheet name="вилоят титул" sheetId="24" r:id="rId4"/>
    <sheet name="таққослама" sheetId="4" r:id="rId5"/>
    <sheet name="худуд" sheetId="27" r:id="rId6"/>
    <sheet name="банк" sheetId="26" r:id="rId7"/>
    <sheet name="йўналишлари " sheetId="8" r:id="rId8"/>
    <sheet name="манзилли" sheetId="31" r:id="rId9"/>
    <sheet name="Инвестиция" sheetId="23" r:id="rId10"/>
    <sheet name="хориж инв." sheetId="14" r:id="rId11"/>
    <sheet name="манзилли 30 октя" sheetId="32" r:id="rId12"/>
    <sheet name="Музлатгич+иссик" sheetId="33" r:id="rId13"/>
    <sheet name="1 чорак" sheetId="35" r:id="rId14"/>
    <sheet name="15 январ" sheetId="36" r:id="rId15"/>
  </sheets>
  <definedNames>
    <definedName name="_xlnm._FilterDatabase" localSheetId="1" hidden="1">рабочи!$B$9:$P$59</definedName>
    <definedName name="_xlnm.Print_Titles" localSheetId="13">'1 чорак'!$6:$7</definedName>
    <definedName name="_xlnm.Print_Titles" localSheetId="14">'15 январ'!$6:$7</definedName>
    <definedName name="_xlnm.Print_Titles" localSheetId="0">ҚЎШИМЧА!$6:$7</definedName>
    <definedName name="_xlnm.Print_Titles" localSheetId="8">манзилли!$6:$7</definedName>
    <definedName name="_xlnm.Print_Titles" localSheetId="11">'манзилли 30 октя'!$6:$7</definedName>
    <definedName name="_xlnm.Print_Titles" localSheetId="12">'Музлатгич+иссик'!$6:$7</definedName>
    <definedName name="_xlnm.Print_Titles" localSheetId="10">'хориж инв.'!$4:$4</definedName>
    <definedName name="_xlnm.Print_Area" localSheetId="13">'1 чорак'!$B$2:$N$22</definedName>
    <definedName name="_xlnm.Print_Area" localSheetId="14">'15 январ'!$B$2:$N$62</definedName>
    <definedName name="_xlnm.Print_Area" localSheetId="6">банк!$A$1:$T$13</definedName>
    <definedName name="_xlnm.Print_Area" localSheetId="3">'вилоят титул'!$A$1:$R$24</definedName>
    <definedName name="_xlnm.Print_Area" localSheetId="9">Инвестиция!$A$1:$H$21</definedName>
    <definedName name="_xlnm.Print_Area" localSheetId="7">'йўналишлари '!$A$1:$J$22</definedName>
    <definedName name="_xlnm.Print_Area" localSheetId="0">ҚЎШИМЧА!$B$2:$N$23</definedName>
    <definedName name="_xlnm.Print_Area" localSheetId="8">манзилли!$B$2:$N$71</definedName>
    <definedName name="_xlnm.Print_Area" localSheetId="11">'манзилли 30 октя'!$B$2:$S$67</definedName>
    <definedName name="_xlnm.Print_Area" localSheetId="12">'Музлатгич+иссик'!$B$2:$N$18</definedName>
    <definedName name="_xlnm.Print_Area" localSheetId="1">рабочи!$B$2:$O$84</definedName>
    <definedName name="_xlnm.Print_Area" localSheetId="4">таққослама!$A$1:$T$12</definedName>
    <definedName name="_xlnm.Print_Area" localSheetId="2">'туман титул'!$B$2:$U$44</definedName>
    <definedName name="_xlnm.Print_Area" localSheetId="10">'хориж инв.'!$A$1:$F$19</definedName>
  </definedNames>
  <calcPr calcId="124519"/>
</workbook>
</file>

<file path=xl/calcChain.xml><?xml version="1.0" encoding="utf-8"?>
<calcChain xmlns="http://schemas.openxmlformats.org/spreadsheetml/2006/main">
  <c r="B63" i="36"/>
  <c r="B56"/>
  <c r="B57" s="1"/>
  <c r="B58" s="1"/>
  <c r="B59" s="1"/>
  <c r="B60" s="1"/>
  <c r="B61" s="1"/>
  <c r="N54"/>
  <c r="K54"/>
  <c r="J54"/>
  <c r="I54"/>
  <c r="H54"/>
  <c r="G54"/>
  <c r="N52"/>
  <c r="K52"/>
  <c r="J52"/>
  <c r="I52"/>
  <c r="H52"/>
  <c r="G52"/>
  <c r="B50"/>
  <c r="B51" s="1"/>
  <c r="N48"/>
  <c r="K48"/>
  <c r="J48"/>
  <c r="I48"/>
  <c r="H48"/>
  <c r="G48"/>
  <c r="B45"/>
  <c r="B46" s="1"/>
  <c r="B47" s="1"/>
  <c r="N43"/>
  <c r="K43"/>
  <c r="J43"/>
  <c r="I43"/>
  <c r="H43"/>
  <c r="G43"/>
  <c r="N41"/>
  <c r="K41"/>
  <c r="J41"/>
  <c r="I41"/>
  <c r="H41"/>
  <c r="G41"/>
  <c r="B38"/>
  <c r="B39" s="1"/>
  <c r="B40" s="1"/>
  <c r="N36"/>
  <c r="K36"/>
  <c r="J36"/>
  <c r="I36"/>
  <c r="H36"/>
  <c r="G36"/>
  <c r="B30"/>
  <c r="B31" s="1"/>
  <c r="B32" s="1"/>
  <c r="B33" s="1"/>
  <c r="B34" s="1"/>
  <c r="B35" s="1"/>
  <c r="N28"/>
  <c r="K28"/>
  <c r="J28"/>
  <c r="I28"/>
  <c r="H28"/>
  <c r="G28"/>
  <c r="B20"/>
  <c r="B21" s="1"/>
  <c r="B22" s="1"/>
  <c r="B23" s="1"/>
  <c r="B24" s="1"/>
  <c r="B25" s="1"/>
  <c r="B26" s="1"/>
  <c r="B27" s="1"/>
  <c r="N18"/>
  <c r="K18"/>
  <c r="J18"/>
  <c r="I18"/>
  <c r="H18"/>
  <c r="G18"/>
  <c r="B11"/>
  <c r="B12" s="1"/>
  <c r="B13" s="1"/>
  <c r="B14" s="1"/>
  <c r="B15" s="1"/>
  <c r="B16" s="1"/>
  <c r="B17" s="1"/>
  <c r="N9"/>
  <c r="K9"/>
  <c r="J9"/>
  <c r="I9"/>
  <c r="H9"/>
  <c r="G9"/>
  <c r="N8"/>
  <c r="K8"/>
  <c r="J8"/>
  <c r="I8"/>
  <c r="H8"/>
  <c r="G8"/>
  <c r="N8" i="35"/>
  <c r="K8"/>
  <c r="J8"/>
  <c r="I8"/>
  <c r="H8"/>
  <c r="G8"/>
  <c r="B17"/>
  <c r="B18" s="1"/>
  <c r="N15"/>
  <c r="K15"/>
  <c r="J15"/>
  <c r="I15"/>
  <c r="H15"/>
  <c r="G15"/>
  <c r="N13"/>
  <c r="K13"/>
  <c r="J13"/>
  <c r="I13"/>
  <c r="H13"/>
  <c r="G13"/>
  <c r="N9"/>
  <c r="K9"/>
  <c r="J9"/>
  <c r="I9"/>
  <c r="H9"/>
  <c r="G9"/>
  <c r="B16" i="33"/>
  <c r="B17" s="1"/>
  <c r="B18" s="1"/>
  <c r="B15"/>
  <c r="N13"/>
  <c r="K13"/>
  <c r="J13"/>
  <c r="I13"/>
  <c r="H13"/>
  <c r="G13"/>
  <c r="B10"/>
  <c r="B11" s="1"/>
  <c r="B12" s="1"/>
  <c r="N8"/>
  <c r="K8"/>
  <c r="J8"/>
  <c r="I8"/>
  <c r="H8"/>
  <c r="G8"/>
  <c r="B59" i="32"/>
  <c r="B60" s="1"/>
  <c r="B61" s="1"/>
  <c r="B62" s="1"/>
  <c r="B63" s="1"/>
  <c r="B64" s="1"/>
  <c r="B65" s="1"/>
  <c r="B66" s="1"/>
  <c r="B67" s="1"/>
  <c r="S57"/>
  <c r="P57"/>
  <c r="O57"/>
  <c r="N57"/>
  <c r="M57"/>
  <c r="L57"/>
  <c r="B56"/>
  <c r="S54"/>
  <c r="P54"/>
  <c r="O54"/>
  <c r="N54"/>
  <c r="M54"/>
  <c r="L54"/>
  <c r="B51"/>
  <c r="B52" s="1"/>
  <c r="B53" s="1"/>
  <c r="B50"/>
  <c r="S48"/>
  <c r="P48"/>
  <c r="O48"/>
  <c r="N48"/>
  <c r="M48"/>
  <c r="L48"/>
  <c r="B45"/>
  <c r="B46" s="1"/>
  <c r="B47" s="1"/>
  <c r="S43"/>
  <c r="P43"/>
  <c r="O43"/>
  <c r="N43"/>
  <c r="M43"/>
  <c r="L43"/>
  <c r="S41"/>
  <c r="P41"/>
  <c r="O41"/>
  <c r="N41"/>
  <c r="M41"/>
  <c r="L41"/>
  <c r="B38"/>
  <c r="B39" s="1"/>
  <c r="B40" s="1"/>
  <c r="S36"/>
  <c r="P36"/>
  <c r="O36"/>
  <c r="N36"/>
  <c r="M36"/>
  <c r="L36"/>
  <c r="B30"/>
  <c r="B31" s="1"/>
  <c r="B32" s="1"/>
  <c r="B33" s="1"/>
  <c r="B34" s="1"/>
  <c r="B35" s="1"/>
  <c r="S28"/>
  <c r="P28"/>
  <c r="O28"/>
  <c r="N28"/>
  <c r="M28"/>
  <c r="L28"/>
  <c r="B20"/>
  <c r="B21" s="1"/>
  <c r="B22" s="1"/>
  <c r="B23" s="1"/>
  <c r="B24" s="1"/>
  <c r="B25" s="1"/>
  <c r="B26" s="1"/>
  <c r="B27" s="1"/>
  <c r="S18"/>
  <c r="P18"/>
  <c r="O18"/>
  <c r="N18"/>
  <c r="M18"/>
  <c r="L18"/>
  <c r="B11"/>
  <c r="B12" s="1"/>
  <c r="B13" s="1"/>
  <c r="B14" s="1"/>
  <c r="B15" s="1"/>
  <c r="B16" s="1"/>
  <c r="B17" s="1"/>
  <c r="S9"/>
  <c r="P9"/>
  <c r="O9"/>
  <c r="N9"/>
  <c r="M9"/>
  <c r="L9"/>
  <c r="S8"/>
  <c r="P8"/>
  <c r="O8"/>
  <c r="N8"/>
  <c r="M8"/>
  <c r="L8"/>
  <c r="H8" i="4"/>
  <c r="G8"/>
  <c r="F8"/>
  <c r="E8"/>
  <c r="D8"/>
  <c r="C8"/>
  <c r="N8" i="31"/>
  <c r="K8"/>
  <c r="J8"/>
  <c r="I8"/>
  <c r="H8"/>
  <c r="G8"/>
  <c r="H57"/>
  <c r="I57"/>
  <c r="J57"/>
  <c r="K57"/>
  <c r="N57"/>
  <c r="G57"/>
  <c r="H54"/>
  <c r="I54"/>
  <c r="J54"/>
  <c r="K54"/>
  <c r="N54"/>
  <c r="G54"/>
  <c r="H48"/>
  <c r="I48"/>
  <c r="J48"/>
  <c r="K48"/>
  <c r="N48"/>
  <c r="G48"/>
  <c r="H43"/>
  <c r="I43"/>
  <c r="J43"/>
  <c r="K43"/>
  <c r="N43"/>
  <c r="G43"/>
  <c r="H41"/>
  <c r="I41"/>
  <c r="J41"/>
  <c r="K41"/>
  <c r="N41"/>
  <c r="G41"/>
  <c r="H36"/>
  <c r="I36"/>
  <c r="J36"/>
  <c r="K36"/>
  <c r="N36"/>
  <c r="G36"/>
  <c r="H28"/>
  <c r="I28"/>
  <c r="J28"/>
  <c r="K28"/>
  <c r="N28"/>
  <c r="G28"/>
  <c r="H18"/>
  <c r="I18"/>
  <c r="J18"/>
  <c r="K18"/>
  <c r="N18"/>
  <c r="G18"/>
  <c r="H9"/>
  <c r="I9"/>
  <c r="J9"/>
  <c r="K9"/>
  <c r="N9"/>
  <c r="G9"/>
  <c r="B11"/>
  <c r="B12" s="1"/>
  <c r="B13" s="1"/>
  <c r="B14" s="1"/>
  <c r="B15" s="1"/>
  <c r="B16" s="1"/>
  <c r="B17" s="1"/>
  <c r="B20" s="1"/>
  <c r="B21" s="1"/>
  <c r="B22" s="1"/>
  <c r="B23" s="1"/>
  <c r="B24" s="1"/>
  <c r="B25" s="1"/>
  <c r="B26" s="1"/>
  <c r="B27" s="1"/>
  <c r="B30" s="1"/>
  <c r="B31" s="1"/>
  <c r="B32" s="1"/>
  <c r="B33" s="1"/>
  <c r="B34" s="1"/>
  <c r="B35" s="1"/>
  <c r="B38" s="1"/>
  <c r="B39" s="1"/>
  <c r="B40" s="1"/>
  <c r="B45" s="1"/>
  <c r="B46" s="1"/>
  <c r="B47" s="1"/>
  <c r="B50" s="1"/>
  <c r="B51" s="1"/>
  <c r="B52" s="1"/>
  <c r="B53" s="1"/>
  <c r="B56" s="1"/>
  <c r="B59" s="1"/>
  <c r="B60" s="1"/>
  <c r="B61" s="1"/>
  <c r="B62" s="1"/>
  <c r="B63" s="1"/>
  <c r="B64" s="1"/>
  <c r="B65" s="1"/>
  <c r="B66" s="1"/>
  <c r="B67" s="1"/>
  <c r="T12" i="26"/>
  <c r="R12"/>
  <c r="P12"/>
  <c r="O12"/>
  <c r="T10"/>
  <c r="R10"/>
  <c r="P10"/>
  <c r="O10"/>
  <c r="S8" i="4" l="1"/>
  <c r="Q8"/>
  <c r="M8"/>
  <c r="K8"/>
  <c r="O8" i="28"/>
  <c r="L8"/>
  <c r="K8"/>
  <c r="J8"/>
  <c r="H8"/>
  <c r="E22" i="8"/>
  <c r="E20"/>
  <c r="E17"/>
  <c r="E16"/>
  <c r="E14"/>
  <c r="E12"/>
  <c r="E10"/>
  <c r="E8"/>
  <c r="J17"/>
  <c r="I17"/>
  <c r="H17"/>
  <c r="G17"/>
  <c r="C17"/>
  <c r="J16"/>
  <c r="I16"/>
  <c r="H16"/>
  <c r="G16"/>
  <c r="C16"/>
  <c r="E21"/>
  <c r="E19"/>
  <c r="E18"/>
  <c r="E15"/>
  <c r="E13"/>
  <c r="E11"/>
  <c r="E9"/>
  <c r="E7"/>
  <c r="E6"/>
  <c r="B11" i="28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J12" i="4"/>
  <c r="P12" s="1"/>
  <c r="J11"/>
  <c r="P11" s="1"/>
  <c r="J10"/>
  <c r="P10" s="1"/>
  <c r="J9"/>
  <c r="P9" s="1"/>
  <c r="I12"/>
  <c r="O12" s="1"/>
  <c r="I11"/>
  <c r="O11" s="1"/>
  <c r="I10"/>
  <c r="O10" s="1"/>
  <c r="I9"/>
  <c r="O9" s="1"/>
  <c r="N12"/>
  <c r="T12" s="1"/>
  <c r="N11"/>
  <c r="T11" s="1"/>
  <c r="N10"/>
  <c r="T10" s="1"/>
  <c r="N9"/>
  <c r="T9" s="1"/>
  <c r="L12"/>
  <c r="R12" s="1"/>
  <c r="L11"/>
  <c r="R11" s="1"/>
  <c r="L10"/>
  <c r="R10" s="1"/>
  <c r="L9"/>
  <c r="R9" s="1"/>
  <c r="O8" l="1"/>
  <c r="T8"/>
  <c r="R8"/>
  <c r="P8"/>
  <c r="J8"/>
  <c r="L8"/>
  <c r="N8"/>
  <c r="F17" i="8"/>
  <c r="I8" i="4"/>
  <c r="I8" i="28"/>
  <c r="F16" i="8"/>
  <c r="N9" i="27"/>
  <c r="L9"/>
  <c r="J9"/>
  <c r="I9"/>
  <c r="T13"/>
  <c r="H13" s="1"/>
  <c r="T12"/>
  <c r="H12" s="1"/>
  <c r="T11"/>
  <c r="H11" s="1"/>
  <c r="T10"/>
  <c r="H10" s="1"/>
  <c r="R13"/>
  <c r="F13" s="1"/>
  <c r="R12"/>
  <c r="F12" s="1"/>
  <c r="R11"/>
  <c r="F11" s="1"/>
  <c r="R10"/>
  <c r="F10" s="1"/>
  <c r="P13"/>
  <c r="D13" s="1"/>
  <c r="P12"/>
  <c r="D12" s="1"/>
  <c r="P11"/>
  <c r="D11" s="1"/>
  <c r="P10"/>
  <c r="D10" s="1"/>
  <c r="O13"/>
  <c r="C13" s="1"/>
  <c r="O12"/>
  <c r="C12" s="1"/>
  <c r="O11"/>
  <c r="C11" s="1"/>
  <c r="O10"/>
  <c r="C10" s="1"/>
  <c r="T13" i="26"/>
  <c r="T11"/>
  <c r="T9"/>
  <c r="R13"/>
  <c r="R11"/>
  <c r="R9"/>
  <c r="P13"/>
  <c r="P11"/>
  <c r="P9"/>
  <c r="O13"/>
  <c r="O11"/>
  <c r="O9"/>
  <c r="H13" i="8"/>
  <c r="H15"/>
  <c r="H14"/>
  <c r="H18"/>
  <c r="H19"/>
  <c r="H20"/>
  <c r="H21"/>
  <c r="H22"/>
  <c r="J22"/>
  <c r="J20"/>
  <c r="J14"/>
  <c r="J12"/>
  <c r="J10"/>
  <c r="J8"/>
  <c r="J21"/>
  <c r="J19"/>
  <c r="J18"/>
  <c r="J15"/>
  <c r="J13"/>
  <c r="J11"/>
  <c r="J9"/>
  <c r="J7"/>
  <c r="J6"/>
  <c r="I22"/>
  <c r="I20"/>
  <c r="I14"/>
  <c r="I12"/>
  <c r="I10"/>
  <c r="I8"/>
  <c r="I21"/>
  <c r="I19"/>
  <c r="I18"/>
  <c r="I15"/>
  <c r="I13"/>
  <c r="I11"/>
  <c r="I9"/>
  <c r="I7"/>
  <c r="I6"/>
  <c r="H12"/>
  <c r="H10"/>
  <c r="H8"/>
  <c r="H11"/>
  <c r="H9"/>
  <c r="H7"/>
  <c r="H6"/>
  <c r="G22"/>
  <c r="F22" s="1"/>
  <c r="G20"/>
  <c r="F20" s="1"/>
  <c r="G14"/>
  <c r="F14" s="1"/>
  <c r="G12"/>
  <c r="F12" s="1"/>
  <c r="G10"/>
  <c r="F10" s="1"/>
  <c r="G8"/>
  <c r="F8" s="1"/>
  <c r="G21"/>
  <c r="F21" s="1"/>
  <c r="G19"/>
  <c r="F19" s="1"/>
  <c r="G18"/>
  <c r="F18" s="1"/>
  <c r="G15"/>
  <c r="F15" s="1"/>
  <c r="G13"/>
  <c r="F13" s="1"/>
  <c r="G11"/>
  <c r="G9"/>
  <c r="F9" s="1"/>
  <c r="G7"/>
  <c r="G6"/>
  <c r="F6" s="1"/>
  <c r="C22"/>
  <c r="C20"/>
  <c r="C14"/>
  <c r="C12"/>
  <c r="C10"/>
  <c r="C8"/>
  <c r="F7" l="1"/>
  <c r="F11"/>
  <c r="E5"/>
  <c r="G5"/>
  <c r="H5"/>
  <c r="I5"/>
  <c r="J5"/>
  <c r="D9" i="27"/>
  <c r="C9"/>
  <c r="H9"/>
  <c r="F9"/>
  <c r="P9"/>
  <c r="T9"/>
  <c r="O9"/>
  <c r="R9"/>
  <c r="F5" i="8" l="1"/>
  <c r="C21"/>
  <c r="C19"/>
  <c r="C18"/>
  <c r="C15"/>
  <c r="C13"/>
  <c r="C11"/>
  <c r="C9"/>
  <c r="C7"/>
  <c r="C6"/>
  <c r="H5" i="23"/>
  <c r="G5"/>
  <c r="F5"/>
  <c r="E5"/>
  <c r="D5"/>
  <c r="C5"/>
  <c r="P8" i="26"/>
  <c r="O8"/>
  <c r="C8"/>
  <c r="T8"/>
  <c r="S8"/>
  <c r="R8"/>
  <c r="Q8"/>
  <c r="N8"/>
  <c r="M8"/>
  <c r="L8"/>
  <c r="K8"/>
  <c r="J8"/>
  <c r="H8"/>
  <c r="G8"/>
  <c r="F8"/>
  <c r="E8"/>
  <c r="D8"/>
  <c r="C5" i="8" l="1"/>
  <c r="I8" i="26"/>
  <c r="F5" i="14" l="1"/>
  <c r="E5"/>
  <c r="D5"/>
  <c r="AC12" i="4" l="1"/>
  <c r="AC11"/>
  <c r="AC10"/>
</calcChain>
</file>

<file path=xl/sharedStrings.xml><?xml version="1.0" encoding="utf-8"?>
<sst xmlns="http://schemas.openxmlformats.org/spreadsheetml/2006/main" count="1956" uniqueCount="426">
  <si>
    <t>Шаҳар ва туманлар номи</t>
  </si>
  <si>
    <t>Булунғур тумани</t>
  </si>
  <si>
    <t>Жомбой тумани</t>
  </si>
  <si>
    <t>Иштихон тумани</t>
  </si>
  <si>
    <t>Каттақўрғон тумани</t>
  </si>
  <si>
    <t>Каттақўрғон шаҳри</t>
  </si>
  <si>
    <t>Қўшработ тумани</t>
  </si>
  <si>
    <t>Нарпай тумани</t>
  </si>
  <si>
    <t>Нуробод тумани</t>
  </si>
  <si>
    <t>Оқдарё тумани</t>
  </si>
  <si>
    <t>Пайариқ тумани</t>
  </si>
  <si>
    <t>Пастдарғом тумани</t>
  </si>
  <si>
    <t>Пахтачи тумани</t>
  </si>
  <si>
    <t>Самарқанд тумани</t>
  </si>
  <si>
    <t>Самарқанд шаҳри</t>
  </si>
  <si>
    <t>Тайлоқ тумани</t>
  </si>
  <si>
    <t>Ургут тумани</t>
  </si>
  <si>
    <t>ўз маблағи</t>
  </si>
  <si>
    <t>банк кредити</t>
  </si>
  <si>
    <t>Вилоят бўйича жами</t>
  </si>
  <si>
    <t>Чимбой</t>
  </si>
  <si>
    <t>Чимбой тумани</t>
  </si>
  <si>
    <t>Хўжайли</t>
  </si>
  <si>
    <t>Хўжайли тумани</t>
  </si>
  <si>
    <t>Мўйноқ</t>
  </si>
  <si>
    <t>Мўйноқ тумани</t>
  </si>
  <si>
    <t xml:space="preserve">хорижий инвести-циялар </t>
  </si>
  <si>
    <t>Иш ўрни</t>
  </si>
  <si>
    <t>шу жумладан</t>
  </si>
  <si>
    <t>Лойиҳа қиймати</t>
  </si>
  <si>
    <t xml:space="preserve">Лойиҳа сони </t>
  </si>
  <si>
    <t>қишлоқ хўжалиги</t>
  </si>
  <si>
    <t>шундан:</t>
  </si>
  <si>
    <t>№</t>
  </si>
  <si>
    <t>минг долл.</t>
  </si>
  <si>
    <t>млн.сўм</t>
  </si>
  <si>
    <t>Йўналишлар  номи</t>
  </si>
  <si>
    <t>ЖАМИ</t>
  </si>
  <si>
    <t>Асаларичиликни ривожлантириш</t>
  </si>
  <si>
    <t>Балиқчиликни ривожлантириш</t>
  </si>
  <si>
    <t>Боғдорчиликни ривожлантириш</t>
  </si>
  <si>
    <t>Иссиқхона ташкил қилиш</t>
  </si>
  <si>
    <t>шундан: иссиқхона</t>
  </si>
  <si>
    <t>Қуёнчиликни ривожлантириш</t>
  </si>
  <si>
    <t>Паррандачиликни ривожлантириш</t>
  </si>
  <si>
    <t>Совуткичли сиғимлар ташкил қилиш</t>
  </si>
  <si>
    <t>Узумчиликни ривожлантириш</t>
  </si>
  <si>
    <t>Чорвачиликни ривожлантириш</t>
  </si>
  <si>
    <t>шундан: йирик шохли корамол</t>
  </si>
  <si>
    <t>млн. сўм</t>
  </si>
  <si>
    <t xml:space="preserve">Вилоят бўйича жами </t>
  </si>
  <si>
    <t xml:space="preserve">Лойиҳанинг номи </t>
  </si>
  <si>
    <t>минг бош</t>
  </si>
  <si>
    <t>гектар</t>
  </si>
  <si>
    <t xml:space="preserve">Маблағлар ажратилиш йўналиши </t>
  </si>
  <si>
    <t>Т/р</t>
  </si>
  <si>
    <t xml:space="preserve">Лойиҳа ташаббускорлари </t>
  </si>
  <si>
    <t xml:space="preserve">Лойиҳа қиймати (млрд.сўм) </t>
  </si>
  <si>
    <t xml:space="preserve">Иш ўринлар </t>
  </si>
  <si>
    <t xml:space="preserve">Шундан, хорижий инвестиция 
(млн.долл) </t>
  </si>
  <si>
    <t>2018 йилда шакллантирилган лойиҳалар</t>
  </si>
  <si>
    <t>2019 йил учун шакллантирилган лойиҳалар</t>
  </si>
  <si>
    <t>фарқи (+,-)</t>
  </si>
  <si>
    <t>шундан банк кредити</t>
  </si>
  <si>
    <t>шундан 
банк кредити</t>
  </si>
  <si>
    <t>Банклар номи</t>
  </si>
  <si>
    <t>Агро банк</t>
  </si>
  <si>
    <t>Микрокредитбанк</t>
  </si>
  <si>
    <t>Халқ банк</t>
  </si>
  <si>
    <t>2019 йилда жами:</t>
  </si>
  <si>
    <t>Дастлабки шакллантирилган лойихалар</t>
  </si>
  <si>
    <t>ЖАМИ (*** та лойиҳа)</t>
  </si>
  <si>
    <t>шундан: оддий суний ҳавзада</t>
  </si>
  <si>
    <t xml:space="preserve">шундан: ярим пакана </t>
  </si>
  <si>
    <t>лойиха сони</t>
  </si>
  <si>
    <t>минг. долл</t>
  </si>
  <si>
    <t>инвестиция миқдори</t>
  </si>
  <si>
    <t>2017 йилда
(ҳақиқатда)</t>
  </si>
  <si>
    <r>
      <t xml:space="preserve">Қишлоқ хўжалиги соҳасида хорижий инвестициялар иштирокида амалга ошириладиган лойихалар тўғрисида 
ЙИҒМА МАЪЛУМОТ 
</t>
    </r>
    <r>
      <rPr>
        <b/>
        <i/>
        <sz val="12"/>
        <color rgb="FF000000"/>
        <rFont val="Arial"/>
        <family val="2"/>
        <charset val="204"/>
      </rPr>
      <t>(туманлар кесимида)</t>
    </r>
  </si>
  <si>
    <r>
      <t xml:space="preserve">2018 йилда
</t>
    </r>
    <r>
      <rPr>
        <i/>
        <sz val="12"/>
        <color rgb="FF000000"/>
        <rFont val="Arial"/>
        <family val="2"/>
        <charset val="204"/>
      </rPr>
      <t>(кутитилиш)</t>
    </r>
  </si>
  <si>
    <r>
      <t xml:space="preserve">2019 йилда
</t>
    </r>
    <r>
      <rPr>
        <i/>
        <sz val="12"/>
        <color rgb="FF000000"/>
        <rFont val="Arial"/>
        <family val="2"/>
        <charset val="204"/>
      </rPr>
      <t>(прогноз)</t>
    </r>
  </si>
  <si>
    <t xml:space="preserve">2019 йилда хорижий инвестиция маблағлари эвазига амалга ошириладиган лойиҳалар  </t>
  </si>
  <si>
    <t>Лойиҳанинг номи</t>
  </si>
  <si>
    <t>Йўналиш</t>
  </si>
  <si>
    <t>Лойиҳа тармоқлари</t>
  </si>
  <si>
    <t>Йиллик қуввати</t>
  </si>
  <si>
    <t>Шу жумладан</t>
  </si>
  <si>
    <t>Хизмат кўрсатувчи банк</t>
  </si>
  <si>
    <t>Ишга 
тушириш 
муддати</t>
  </si>
  <si>
    <t>Иш 
ўринлари</t>
  </si>
  <si>
    <t>Ўлчов 
бирлиги</t>
  </si>
  <si>
    <t>Натурал 
қийматда</t>
  </si>
  <si>
    <t>Асаларичилик</t>
  </si>
  <si>
    <t>тонна</t>
  </si>
  <si>
    <t>бош</t>
  </si>
  <si>
    <t>"ТАСДИҚЛАЙМАН"</t>
  </si>
  <si>
    <t>Самарқанд вилояти ҳокимининг қишлоқ  ва сув хўжалиги масалалари бўйича ўринбосари</t>
  </si>
  <si>
    <t>Самарқанд вилояти ҳокимининг инвестициялар, инновациялар, хусусийлаштирилган корхоналарга кўмаклашиш, эркин иқтисодий ва кичик саноат зоналарини ривожлантириш масалалари бўйича ўринбосари</t>
  </si>
  <si>
    <t>Самарқанд вилояти ҳокимининг саноат, тадбиркорлик, капитал қурилиш ва коммунал хўжалиги масалалари бўйича ўринбосари</t>
  </si>
  <si>
    <t>_______________ А. Нурқулов</t>
  </si>
  <si>
    <t>_______________ О.Б.Бобоев</t>
  </si>
  <si>
    <t>_______________ А. Шукуров</t>
  </si>
  <si>
    <t>Самарқанд вилояти Инвестициялар 
бошқармаси бошлиғи ўринбосари</t>
  </si>
  <si>
    <t>_______________ Х.А.Назаров</t>
  </si>
  <si>
    <t>_______________ Ф.И.Ш</t>
  </si>
  <si>
    <t>Саноаткурилиш банки вилоят филиали бошлиги</t>
  </si>
  <si>
    <t xml:space="preserve">Ипотека банк вилоят филиали бошлиғи  </t>
  </si>
  <si>
    <t xml:space="preserve">Асака банки вилоят филиали бошлиғи </t>
  </si>
  <si>
    <t xml:space="preserve">Микрокредит банк вилоят филиали бошлиғи </t>
  </si>
  <si>
    <t xml:space="preserve">Азия Аллианс банк вилоят филиали бошлиғи </t>
  </si>
  <si>
    <t>Турон банк вилоят филиали бошлиги</t>
  </si>
  <si>
    <t>Алока банки вилоят филиали бошлиги</t>
  </si>
  <si>
    <t xml:space="preserve">Хамкор банки вилоят филиали бошлиғи </t>
  </si>
  <si>
    <t>Траст банк вилоят филиали бошлиғи</t>
  </si>
  <si>
    <t>Ориент финанс банк вилоят филиали бошлиғи</t>
  </si>
  <si>
    <t xml:space="preserve">Капитал банк вилоят филиали бошлиғи </t>
  </si>
  <si>
    <t>Инвест финанс банк вилоят филиали бошлиғи</t>
  </si>
  <si>
    <t xml:space="preserve">Кишлоккурилиш банки вилоят филиали бошлиғи   </t>
  </si>
  <si>
    <t>Марказий банк вилоят Бош бошқармаси бошлиғи</t>
  </si>
  <si>
    <t>Қ.Собиров</t>
  </si>
  <si>
    <t>С.Талибджанов</t>
  </si>
  <si>
    <t xml:space="preserve">Савдогар банки вилоят филиали бошлиғи </t>
  </si>
  <si>
    <t>З.Каримов</t>
  </si>
  <si>
    <t>О.Тухтаев</t>
  </si>
  <si>
    <t>А.Муродов</t>
  </si>
  <si>
    <t xml:space="preserve">Агро банк бошкармаси бошлиғи    </t>
  </si>
  <si>
    <t>Т.Маматқулов</t>
  </si>
  <si>
    <t xml:space="preserve">Халк банки вилоят филиали бошлиғи      </t>
  </si>
  <si>
    <t>М.Абдуразаков</t>
  </si>
  <si>
    <t>У.Низамов</t>
  </si>
  <si>
    <t>Ф.Насруллаев</t>
  </si>
  <si>
    <t>А.Мусаев</t>
  </si>
  <si>
    <t>Т.Бойзоқов</t>
  </si>
  <si>
    <t>А.Бакаев</t>
  </si>
  <si>
    <t>О.Мелиев</t>
  </si>
  <si>
    <t>А.Абилов</t>
  </si>
  <si>
    <t>Ҳ.Нарзиқулов</t>
  </si>
  <si>
    <t>А.Хаджаев</t>
  </si>
  <si>
    <t>Д.Абжалов</t>
  </si>
  <si>
    <t>Т.Шодиев</t>
  </si>
  <si>
    <t>ТИФ Миллий банк вилоят бўлими бошлиғи в.в.б</t>
  </si>
  <si>
    <t>Ж.Турдиев</t>
  </si>
  <si>
    <t>Ўз 
маблағи</t>
  </si>
  <si>
    <t>Банк 
кредти</t>
  </si>
  <si>
    <t>шундан: янги токзорлар ташкил этиш</t>
  </si>
  <si>
    <t>Самарқад вилояти ҳокими</t>
  </si>
  <si>
    <t>______________ Э.О.Турдимов</t>
  </si>
  <si>
    <t>"___" сентябр 2019 йил</t>
  </si>
  <si>
    <t>Самарқанд вилоятида 2019 йилда қишлоқ хўжалигини ривожлантириш 
ДАСТУРИ</t>
  </si>
  <si>
    <t>Сектор бўйича жами</t>
  </si>
  <si>
    <t>Ўлчов бирлиги</t>
  </si>
  <si>
    <t>Натурал қийматда</t>
  </si>
  <si>
    <t>оила сони</t>
  </si>
  <si>
    <t xml:space="preserve">бош </t>
  </si>
  <si>
    <t xml:space="preserve">минг бош </t>
  </si>
  <si>
    <t>банк кредити миқдори</t>
  </si>
  <si>
    <t>сектор рақами</t>
  </si>
  <si>
    <t>АҚШ доллари (млн. да)</t>
  </si>
  <si>
    <t>Самарқанд вилоят ҳокимининг Иқтисодиёт ва тадбиркорлик масалари бўйича биринчи ўринбосари</t>
  </si>
  <si>
    <t>_______________ Ш. Худайбердиев</t>
  </si>
  <si>
    <t xml:space="preserve">Туман ташкилотлари ва тижорат банклари  </t>
  </si>
  <si>
    <t>___________ тумани Молия бўлими бошлиғи</t>
  </si>
  <si>
    <t>___________ тумани Бандликка кўмаклашиш маркази директори</t>
  </si>
  <si>
    <t>___________ Ер ресурслари ва Давлат кадастори бщлими бошлиғи</t>
  </si>
  <si>
    <t xml:space="preserve">___________ тумани Солиқ инспексияси бошлиғи </t>
  </si>
  <si>
    <t xml:space="preserve">___________ тумани "Газ таъминот" бўлими бошлиғи </t>
  </si>
  <si>
    <t>___________ Инвестиция бўлими бошлиғи</t>
  </si>
  <si>
    <t>___________ Иқтисодиёт  бўлими бошлиғи</t>
  </si>
  <si>
    <t>___________ Архитиктура  бўлими бошлиғи</t>
  </si>
  <si>
    <t>____________ тумани ҳокимининг иқтисодиёт 
ва тадбиркорлик масалалари бўйича 
биринчи ўринбосари</t>
  </si>
  <si>
    <t>____________ тумани ҳокимининг саноатни ривожлантириш, капитал қурилиш, коммуникациялар ва коммунал хўжалик масалалари 
бўйича ўринбосари</t>
  </si>
  <si>
    <t>____________ тумани ҳокимининг инвестициялар, инновациялар, хусусийлаштирилган корхоналарга кўмаклашиш, эркин иқтисодий ва кичик саноат зоналари ҳамда туризмни ривожлантириш масалалари бўйича ўринбосари</t>
  </si>
  <si>
    <t>_____________________ Ф.И.Ш</t>
  </si>
  <si>
    <t>ТИФ Миллий банк ________ филиали бошқарувчиси</t>
  </si>
  <si>
    <t>Агро банк АТБ  ________  филиали бошқарувчиси</t>
  </si>
  <si>
    <t>Халк банки  ________  филиали бошқарувчиси</t>
  </si>
  <si>
    <t>______________________ Ф.И.Ш</t>
  </si>
  <si>
    <t>Микрокредит банк ______ филиали бошқарувчиси</t>
  </si>
  <si>
    <t>_____________________ Ф. И. Ш</t>
  </si>
  <si>
    <t>Самарқанд вилояти Иқтисодиёт ва ҳудудларни комплекс ривожлантириш бош бошқармаси бошлиғи</t>
  </si>
  <si>
    <t>Самарқанд вилояти Давлат Солиқ бошқармаси бошлиғи</t>
  </si>
  <si>
    <t>Самарқанд вилояти Молия бош бошқармаси бошлиғи</t>
  </si>
  <si>
    <t>Самарқанд вилояти Архитектура ва қурилиш бош бошқармаси бошлиғи</t>
  </si>
  <si>
    <t>Ер ресурслари ва давлат кадастри бошқармаси бошлиғи</t>
  </si>
  <si>
    <t>Самарқанд вилояти Меҳнат бошқармаси бошлиғи</t>
  </si>
  <si>
    <t>"Самарқанд ХЭТК" АЖ директори</t>
  </si>
  <si>
    <t>Самарқанд вилояти Газ таъминоти корхонаси раҳбари</t>
  </si>
  <si>
    <t>Самарқанд вилоят "Сув оқова" ДУК бошлиғи</t>
  </si>
  <si>
    <t>_______________ Қ.Собиров</t>
  </si>
  <si>
    <t>Қуёнчиликни ташкил қилиш</t>
  </si>
  <si>
    <t>шундан: гўшт етиштириш</t>
  </si>
  <si>
    <t>1-сектор</t>
  </si>
  <si>
    <t>2-сектор</t>
  </si>
  <si>
    <t>3-сектор</t>
  </si>
  <si>
    <t>4-сектор</t>
  </si>
  <si>
    <t>_________ тумани ҳокими</t>
  </si>
  <si>
    <t>______________ ФИШ</t>
  </si>
  <si>
    <t>____________ туманида 2019 йилда қишлоқ хўжалигини ривожлантириш 
ДАСТУРИ</t>
  </si>
  <si>
    <t>2019 йилда Каттақўрғон туманида қишлоқ хўжалигинг 9 та йўналишида амалга
оширилиши кўзда тутилаётган лойиҳалар
МАНЗИЛЛИ РЎЙХАТИ</t>
  </si>
  <si>
    <t>қути</t>
  </si>
  <si>
    <t>шундан: қуён гўшти етиштириш</t>
  </si>
  <si>
    <t>шундан: тухум етиштириш</t>
  </si>
  <si>
    <r>
      <t xml:space="preserve">Умумий қиймати
</t>
    </r>
    <r>
      <rPr>
        <b/>
        <i/>
        <sz val="12"/>
        <rFont val="Times New Roman"/>
        <family val="1"/>
        <charset val="204"/>
      </rPr>
      <t xml:space="preserve"> (млн. сўмда)</t>
    </r>
  </si>
  <si>
    <r>
      <t xml:space="preserve">Хориж. 
инвестиц. </t>
    </r>
    <r>
      <rPr>
        <b/>
        <i/>
        <sz val="12"/>
        <rFont val="Times New Roman"/>
        <family val="1"/>
        <charset val="204"/>
      </rPr>
      <t>минг долл</t>
    </r>
  </si>
  <si>
    <t>дона</t>
  </si>
  <si>
    <r>
      <t xml:space="preserve">Қўшимча лойихалар 
</t>
    </r>
    <r>
      <rPr>
        <i/>
        <sz val="12"/>
        <color theme="1"/>
        <rFont val="Times New Roman"/>
        <family val="1"/>
        <charset val="204"/>
      </rPr>
      <t>(вилоят ҳокимлигининг 30.08.2018 й. 02-01-121-сонли ишчи гуруҳ маълумотига асосан)</t>
    </r>
  </si>
  <si>
    <t>Секторлар бўйича жами:</t>
  </si>
  <si>
    <r>
      <t xml:space="preserve">хорижий инвести-циялар
</t>
    </r>
    <r>
      <rPr>
        <b/>
        <i/>
        <sz val="12"/>
        <color indexed="8"/>
        <rFont val="Times New Roman"/>
        <family val="1"/>
        <charset val="204"/>
      </rPr>
      <t xml:space="preserve">минг долл. </t>
    </r>
  </si>
  <si>
    <t>Бекназаров Сайдулла</t>
  </si>
  <si>
    <t>Назаров Рамизиддин</t>
  </si>
  <si>
    <t>Хайитмуродова Гулчехра</t>
  </si>
  <si>
    <t>Хайитмуродов Мавлон</t>
  </si>
  <si>
    <t>Хамидов Отабек</t>
  </si>
  <si>
    <t>Эсонов Шухрат</t>
  </si>
  <si>
    <t>Эсонов Суннат</t>
  </si>
  <si>
    <t>Хакимов Фаррух</t>
  </si>
  <si>
    <t>01.05.2019 й</t>
  </si>
  <si>
    <t xml:space="preserve">Сарвар ф.х </t>
  </si>
  <si>
    <t xml:space="preserve">Ахрор ф.х </t>
  </si>
  <si>
    <t>Бахринисо Қодирова ф.х</t>
  </si>
  <si>
    <t xml:space="preserve">Сухроб Ўралбек ф.х </t>
  </si>
  <si>
    <t xml:space="preserve">Нарпай Дайравод ф.х </t>
  </si>
  <si>
    <t>Умида Қодирова ф.х</t>
  </si>
  <si>
    <t xml:space="preserve">Махаммади ф.х </t>
  </si>
  <si>
    <t>"Давлатбек асалчи" х/х</t>
  </si>
  <si>
    <t>Нарпай Саит бобо фх</t>
  </si>
  <si>
    <t>01.04.2019 й</t>
  </si>
  <si>
    <t>Пўлатов Аслиддин</t>
  </si>
  <si>
    <t>Холбоев Нодирбек</t>
  </si>
  <si>
    <t>Тоғаев Махмуд</t>
  </si>
  <si>
    <t>Алматов Ниятилла</t>
  </si>
  <si>
    <t>Асадов Қилич</t>
  </si>
  <si>
    <t>Рахманова Сайёра</t>
  </si>
  <si>
    <t>"Нарпай Холод" МЧЖ</t>
  </si>
  <si>
    <t>01.11.2019 й</t>
  </si>
  <si>
    <t>"Нарпай-Брик" МЧЖ</t>
  </si>
  <si>
    <t>"Нарпай Хосилбек Агро" ХК</t>
  </si>
  <si>
    <t>"Ойсулув" фх</t>
  </si>
  <si>
    <t>01.03.2019 й</t>
  </si>
  <si>
    <t>01.09.2019 й</t>
  </si>
  <si>
    <t>Янгиқурғон чорваси фх</t>
  </si>
  <si>
    <t>"Нарпай серхосил дала" фх</t>
  </si>
  <si>
    <t>Ойсулув фх</t>
  </si>
  <si>
    <t>Ташаббускор Пўлатов Сохибжон</t>
  </si>
  <si>
    <t>"Севенч Сардорбек голд" ОК</t>
  </si>
  <si>
    <t>"Нарпай Агро саховат" МЧЖ</t>
  </si>
  <si>
    <t>"Саидназаров Исломбек" х/к</t>
  </si>
  <si>
    <t>ЯТТ "Ахмедов Журабек"</t>
  </si>
  <si>
    <t>"Хайдаробод далалари" ф/х</t>
  </si>
  <si>
    <t>"Қоратоғ ён-бағри" ф/х</t>
  </si>
  <si>
    <t>Инновацион боғдорчилик</t>
  </si>
  <si>
    <t>"Қуддусбек омадли" ФХ</t>
  </si>
  <si>
    <t>Мухаммади ф/х</t>
  </si>
  <si>
    <t>Жонпўлат чорваси ф/х</t>
  </si>
  <si>
    <t>Рузмурод Ривож х/к</t>
  </si>
  <si>
    <t>Зафаржон Хусанов</t>
  </si>
  <si>
    <t>Чорвадор Ибот ота</t>
  </si>
  <si>
    <t>Нарпай Саит бобо</t>
  </si>
  <si>
    <t>Ахмад Саид</t>
  </si>
  <si>
    <t>Аллаёр Файз даласи фх</t>
  </si>
  <si>
    <t>"Мерум Таурис" МЧЖ</t>
  </si>
  <si>
    <t>"Бобур пилла" МЧЖ</t>
  </si>
  <si>
    <t>01.10.2019 й</t>
  </si>
  <si>
    <t>Савдогар банк</t>
  </si>
  <si>
    <t>Қишлоқ қурилиш банк</t>
  </si>
  <si>
    <t>ЯТТ "Арзиқулов Баходир"</t>
  </si>
  <si>
    <t>Лоиҳанинг номи</t>
  </si>
  <si>
    <t>Лоиҳа тармоқлари</t>
  </si>
  <si>
    <t>иллик қуввати</t>
  </si>
  <si>
    <t>Умуми қимати
 (млн. сўмда)</t>
  </si>
  <si>
    <t>Натурал 
қиматда</t>
  </si>
  <si>
    <t>Хаитмуродова Гулчехра</t>
  </si>
  <si>
    <t>Хаитмуродов Мавлон</t>
  </si>
  <si>
    <t>Маркази банк вилоят Бош бошқармаси бошлиғи</t>
  </si>
  <si>
    <t>ТИФ Милли банк вилоят бўлими бошлиғи в.в.б</t>
  </si>
  <si>
    <t>Т.Бозоқов</t>
  </si>
  <si>
    <t xml:space="preserve">Ипак ули банки Умар МФ бошлиғи </t>
  </si>
  <si>
    <t>Туман бўйича жами: ( 50 та лойиҳа)</t>
  </si>
  <si>
    <t>2019 илда Нарпай туманида қишлоқ хўжалигинг 9 та ўналишида амалга
оширилиши кўзда тутилаётган лоиҳалар
МАНЗИЛЛИ РЎХАТИ</t>
  </si>
  <si>
    <t>Нарпай туманида 2019 йилда қишлоқ хўжалиги соҳасини ривожлантириш дастуриги киритилган 
лойиҳалар тўғрисида 
ЙИҒМА ЖАДВАЛ
(йўналишлар кесимида)</t>
  </si>
  <si>
    <r>
      <t xml:space="preserve">Нарпай туманида 2019 йилда қишлоқ хўжалиги соҳасини ривожлантириш дастуриги киритилган лойиҳалар тўғрисида 
ЙИҒМА ЖАДВАЛ
</t>
    </r>
    <r>
      <rPr>
        <b/>
        <i/>
        <sz val="14"/>
        <color theme="1"/>
        <rFont val="Times New Roman"/>
        <family val="1"/>
        <charset val="204"/>
      </rPr>
      <t>(банклар кесимида)</t>
    </r>
  </si>
  <si>
    <r>
      <t xml:space="preserve">Нарпай туманида 2019 йилда қишлоқ хўжалиги соҳасини ривожлантириш дастуриги киритилган лойиҳалар тўғрисида 
ЙИҒМА ЖАДВАЛ
</t>
    </r>
    <r>
      <rPr>
        <b/>
        <i/>
        <sz val="14"/>
        <color theme="1"/>
        <rFont val="Times New Roman"/>
        <family val="1"/>
        <charset val="204"/>
      </rPr>
      <t>(худудлар кесимида)</t>
    </r>
  </si>
  <si>
    <r>
      <t xml:space="preserve">Нарпай туманида 2019 йилда қишлоқ хўжалиги соҳасини ривожлантириш йўналишида амалга ошириладиган лойиҳалар тўғрисида 
ЙИҒМА ЖАДВАЛ
</t>
    </r>
    <r>
      <rPr>
        <b/>
        <i/>
        <sz val="14"/>
        <color indexed="8"/>
        <rFont val="Times New Roman"/>
        <family val="1"/>
        <charset val="204"/>
      </rPr>
      <t>(худудлар кесимида)</t>
    </r>
  </si>
  <si>
    <t xml:space="preserve">"Сарвар" ФХ </t>
  </si>
  <si>
    <t xml:space="preserve">"Ахрор" ФХ  </t>
  </si>
  <si>
    <t>"Бахринисо Қодирова" ФХ</t>
  </si>
  <si>
    <t>"Сухроб Ўралбек" ФХ</t>
  </si>
  <si>
    <t>"Умида Қодирова" ФХ</t>
  </si>
  <si>
    <t>"Махаммади" ФХ</t>
  </si>
  <si>
    <t>"Давлатбек асалчи" ХК</t>
  </si>
  <si>
    <t>"Янгиқурғон чорваси" ФХ</t>
  </si>
  <si>
    <t>"Саидназаров Исломбек" ХК</t>
  </si>
  <si>
    <t>"Қоратоғ ён-бағри" ФХ</t>
  </si>
  <si>
    <t>"Инновацион боғдорчилик" ФХ</t>
  </si>
  <si>
    <t>"Мухаммади" ФХ</t>
  </si>
  <si>
    <t>"Жонпўлат чорваси" ФХ</t>
  </si>
  <si>
    <t>"Рузмурод Ривож" ХК</t>
  </si>
  <si>
    <t>"Зафаржон Хусанов" ФХ</t>
  </si>
  <si>
    <t>"Чорвадор Ибот ота" ФХ</t>
  </si>
  <si>
    <t>"Ахмад Саид" ФХ</t>
  </si>
  <si>
    <t>"Нарпай Саит бобо" ФХ</t>
  </si>
  <si>
    <t>"Нарпай Дайравод" ФХ</t>
  </si>
  <si>
    <t>"Нарпай серхосил дала" ФХ</t>
  </si>
  <si>
    <t>"Хайдаробод далалари" ФХ</t>
  </si>
  <si>
    <t>"Аллаёр Файз даласи" ФХ</t>
  </si>
  <si>
    <t>"Ойсулув" ФХ</t>
  </si>
  <si>
    <t>2019 йил Нарпай туманида маҳаллий дастурлар асосида амалга оширилиши кутилаётган қишлоқ хўжалиги йўналишидаги лойиҳалар тўғрисида</t>
  </si>
  <si>
    <t>МАЪЛУМОТ</t>
  </si>
  <si>
    <t>Туман номи</t>
  </si>
  <si>
    <t>Лойиҳа ташаббускори</t>
  </si>
  <si>
    <t>Раҳбарининг Ф.И.Ш.</t>
  </si>
  <si>
    <t>Телефон рақами</t>
  </si>
  <si>
    <t>Жойлашган манзил</t>
  </si>
  <si>
    <t>ИНН рақами</t>
  </si>
  <si>
    <t>Ўзбекистон МФЙ</t>
  </si>
  <si>
    <t>Дўстлик МФЙ</t>
  </si>
  <si>
    <t>Мирсаидов Мавлон</t>
  </si>
  <si>
    <t>93/582-14-12</t>
  </si>
  <si>
    <t>Турсунов Зафар</t>
  </si>
  <si>
    <t>90/194-94-46</t>
  </si>
  <si>
    <t>Хайитов Жалолиддин</t>
  </si>
  <si>
    <t>97/322-15-33</t>
  </si>
  <si>
    <t>Хусанов Латиф</t>
  </si>
  <si>
    <t>90/199-40-45</t>
  </si>
  <si>
    <t>Нарпай Қоратоғ чорваси</t>
  </si>
  <si>
    <t>Назаров Сайфулло</t>
  </si>
  <si>
    <t>93/352-50-67</t>
  </si>
  <si>
    <t>Иботов Уктам</t>
  </si>
  <si>
    <t>94/182-00-70</t>
  </si>
  <si>
    <t>Эргашев Келдиёр</t>
  </si>
  <si>
    <t>94/476-37-97</t>
  </si>
  <si>
    <t>Мирсаидов Абдурозиқ</t>
  </si>
  <si>
    <t>94/534-19-06</t>
  </si>
  <si>
    <t>Нарпай Баландпарвоз</t>
  </si>
  <si>
    <t>97/914-47-04</t>
  </si>
  <si>
    <t>Тоштурдиев Авазбек</t>
  </si>
  <si>
    <t>Қодиров Фурқат</t>
  </si>
  <si>
    <t>Саидов Уткир</t>
  </si>
  <si>
    <t>93/359-07-54</t>
  </si>
  <si>
    <t>94/288-89-19</t>
  </si>
  <si>
    <t>93/331-09-90</t>
  </si>
  <si>
    <t>97/926-22-84</t>
  </si>
  <si>
    <t>93/963-82-66</t>
  </si>
  <si>
    <t>93/239-65-66</t>
  </si>
  <si>
    <t>93/999-38-67</t>
  </si>
  <si>
    <t>94/186-00-91</t>
  </si>
  <si>
    <t>97/929-58-20</t>
  </si>
  <si>
    <t>Нуғай МФЙ</t>
  </si>
  <si>
    <t>Мушкент МФЙ</t>
  </si>
  <si>
    <t>Санаев Шерзод</t>
  </si>
  <si>
    <t>Арзиқулов Баходир</t>
  </si>
  <si>
    <t>Арзиқулов Мурод</t>
  </si>
  <si>
    <t>97/927-02-11</t>
  </si>
  <si>
    <t>94/531-84-04</t>
  </si>
  <si>
    <t>97/406-64-80</t>
  </si>
  <si>
    <t>Амир Темур МФЙ</t>
  </si>
  <si>
    <t>Нарпай МФЙ</t>
  </si>
  <si>
    <t>93/665-55-00</t>
  </si>
  <si>
    <t>Тулаев Вали</t>
  </si>
  <si>
    <t>Муқумий МФЙ</t>
  </si>
  <si>
    <t>Каримов Анвар</t>
  </si>
  <si>
    <t>Кўк-ота МФЙ</t>
  </si>
  <si>
    <t>Дедан МФЙ</t>
  </si>
  <si>
    <t>Соҳибкор МФЙ</t>
  </si>
  <si>
    <t>Янги ариқ МФЙ</t>
  </si>
  <si>
    <t>Оқ-олтин МФЙ</t>
  </si>
  <si>
    <t>97/366-07-71</t>
  </si>
  <si>
    <t>93/550-09-07</t>
  </si>
  <si>
    <t>Нурбек</t>
  </si>
  <si>
    <t>Бозоров Мухиддин</t>
  </si>
  <si>
    <t>Ахмедов Журабек</t>
  </si>
  <si>
    <t xml:space="preserve"> Пўлатов Сохибжон</t>
  </si>
  <si>
    <t>Рўзиқулов Камолиддин</t>
  </si>
  <si>
    <t>Манғит МФЙ</t>
  </si>
  <si>
    <t>Тепа МФЙ</t>
  </si>
  <si>
    <t>Ҳамраев Исмат</t>
  </si>
  <si>
    <t>Мамадиёров Ахрор</t>
  </si>
  <si>
    <t>Қодиров Соатали</t>
  </si>
  <si>
    <t>Дўстмуродов Шодиёр</t>
  </si>
  <si>
    <t>Қиличев Фарход</t>
  </si>
  <si>
    <t>Олимов Нурмамат</t>
  </si>
  <si>
    <t>Мирсаидов Лазиз</t>
  </si>
  <si>
    <t>Равшанов Азиз</t>
  </si>
  <si>
    <t>Бахтиёрова Б</t>
  </si>
  <si>
    <t>Сайфуллаев Бекзод</t>
  </si>
  <si>
    <t>Ҳакмиов Ўткир</t>
  </si>
  <si>
    <t>Ҳожиев Ислом</t>
  </si>
  <si>
    <t>Қурбонов М</t>
  </si>
  <si>
    <t>Юнусов Қ</t>
  </si>
  <si>
    <t>93/524-73-88</t>
  </si>
  <si>
    <t>94/280-04-86</t>
  </si>
  <si>
    <t>97/285-20-66</t>
  </si>
  <si>
    <t>97/390-69-86</t>
  </si>
  <si>
    <t>97/928-26-98</t>
  </si>
  <si>
    <t>Навруз МФЙ</t>
  </si>
  <si>
    <t>94/531-42-22</t>
  </si>
  <si>
    <t>97/920-78-01</t>
  </si>
  <si>
    <t>97/924-04-99</t>
  </si>
  <si>
    <t>Бирлик МФЙ</t>
  </si>
  <si>
    <t>Беклар МФЙ</t>
  </si>
  <si>
    <t>Гулистон МФЙ</t>
  </si>
  <si>
    <t>Хориж. 
инвестиц. минг долл</t>
  </si>
  <si>
    <t>93/345-72-08</t>
  </si>
  <si>
    <t>97/927-73-30</t>
  </si>
  <si>
    <t>94/537-33-77</t>
  </si>
  <si>
    <t>97/919-63-12</t>
  </si>
  <si>
    <t>93/225-90-51</t>
  </si>
  <si>
    <t>99/590-78-57</t>
  </si>
  <si>
    <t>Саидназаров Икром</t>
  </si>
  <si>
    <t>97/391-90-13</t>
  </si>
  <si>
    <t>93/667-73-86</t>
  </si>
  <si>
    <t>Жисмоний шахслар</t>
  </si>
  <si>
    <t>2019 йилда Нарпай туманида қишлоқ хўжалигинг 2 та йўналишида амалга
оширилиши кўзда тутилаётган лоиҳалар
МАНЗИЛЛИ РЎХАТИ</t>
  </si>
  <si>
    <t>2019 илда Нарпай туманида қишлоқ хўжалигида 9 та ўналиши бўйича қўшимча амалга
оширилиши кўзда тутилаётган лоиҳалар
МАНЗИЛЛИ РЎХАТИ</t>
  </si>
  <si>
    <t>Ҳамида Юсупова ФХ</t>
  </si>
  <si>
    <t>"Улмас Юсуфбек" ФХ</t>
  </si>
  <si>
    <t>Туман бўйича жами: ( 7 та лойиҳа)</t>
  </si>
  <si>
    <t>Туман бўйича жами: ( 45 та лойиҳа)</t>
  </si>
  <si>
    <t>Ташаббускор Пўлатов Аслиддин</t>
  </si>
  <si>
    <t>Ташаббускор Холбоев Нодирбек</t>
  </si>
  <si>
    <t>Ташаббускор Тоғаев Махмуд</t>
  </si>
  <si>
    <t>Ташаббускор Алматов Ниятилла</t>
  </si>
  <si>
    <t>Ташаббускор Асадов Қилич</t>
  </si>
  <si>
    <t>Ташаббускор Рахманова Сайёра</t>
  </si>
  <si>
    <t>Ташаббускор "Нарпай Холод" МЧЖ</t>
  </si>
  <si>
    <t>2019 илда Нарпай туманида қишлоқ хўжалигинг 9 та йўналишида амалга
оширилиши кўзда тутилаётган лоиҳалар
МАНЗИЛЛИ РЎХАТИ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</si>
</sst>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D0D0D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1" fillId="0" borderId="0"/>
    <xf numFmtId="0" fontId="2" fillId="0" borderId="0"/>
    <xf numFmtId="0" fontId="6" fillId="0" borderId="0"/>
    <xf numFmtId="0" fontId="5" fillId="0" borderId="0"/>
  </cellStyleXfs>
  <cellXfs count="311">
    <xf numFmtId="0" fontId="0" fillId="0" borderId="0" xfId="0"/>
    <xf numFmtId="0" fontId="13" fillId="0" borderId="13" xfId="0" applyFont="1" applyBorder="1" applyAlignment="1">
      <alignment horizontal="center" vertical="center" wrapText="1" readingOrder="1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 wrapText="1" readingOrder="1"/>
    </xf>
    <xf numFmtId="0" fontId="14" fillId="0" borderId="17" xfId="0" applyFont="1" applyBorder="1" applyAlignment="1">
      <alignment horizontal="center" vertical="center" wrapText="1" readingOrder="1"/>
    </xf>
    <xf numFmtId="0" fontId="14" fillId="0" borderId="18" xfId="0" applyFont="1" applyBorder="1" applyAlignment="1">
      <alignment horizontal="center" vertical="center" wrapText="1" readingOrder="1"/>
    </xf>
    <xf numFmtId="0" fontId="14" fillId="0" borderId="17" xfId="0" applyFont="1" applyBorder="1" applyAlignment="1">
      <alignment horizontal="left" vertical="center" wrapText="1" indent="1" readingOrder="1"/>
    </xf>
    <xf numFmtId="0" fontId="16" fillId="0" borderId="17" xfId="0" applyFont="1" applyBorder="1" applyAlignment="1">
      <alignment horizontal="left" vertical="center" wrapText="1" indent="1" readingOrder="1"/>
    </xf>
    <xf numFmtId="0" fontId="13" fillId="0" borderId="17" xfId="0" applyFont="1" applyBorder="1" applyAlignment="1">
      <alignment horizontal="left" vertical="center" wrapText="1" indent="1" readingOrder="1"/>
    </xf>
    <xf numFmtId="164" fontId="13" fillId="0" borderId="23" xfId="0" applyNumberFormat="1" applyFont="1" applyBorder="1" applyAlignment="1">
      <alignment horizontal="center" vertical="center" wrapText="1" readingOrder="1"/>
    </xf>
    <xf numFmtId="1" fontId="13" fillId="0" borderId="24" xfId="0" applyNumberFormat="1" applyFont="1" applyBorder="1" applyAlignment="1">
      <alignment horizontal="center" vertical="center" wrapText="1" readingOrder="1"/>
    </xf>
    <xf numFmtId="0" fontId="14" fillId="0" borderId="19" xfId="0" applyFont="1" applyBorder="1" applyAlignment="1">
      <alignment horizontal="center" vertical="center" wrapText="1" readingOrder="1"/>
    </xf>
    <xf numFmtId="0" fontId="14" fillId="0" borderId="13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164" fontId="18" fillId="0" borderId="70" xfId="0" applyNumberFormat="1" applyFont="1" applyBorder="1" applyAlignment="1">
      <alignment horizontal="center" vertical="center" wrapText="1"/>
    </xf>
    <xf numFmtId="0" fontId="18" fillId="0" borderId="70" xfId="0" applyFont="1" applyBorder="1" applyAlignment="1">
      <alignment horizontal="left" vertical="center" wrapText="1"/>
    </xf>
    <xf numFmtId="164" fontId="18" fillId="0" borderId="71" xfId="0" applyNumberFormat="1" applyFont="1" applyBorder="1" applyAlignment="1">
      <alignment horizontal="center" vertical="center" wrapText="1"/>
    </xf>
    <xf numFmtId="164" fontId="3" fillId="0" borderId="70" xfId="0" applyNumberFormat="1" applyFont="1" applyBorder="1" applyAlignment="1">
      <alignment horizontal="center" vertical="center" wrapText="1"/>
    </xf>
    <xf numFmtId="164" fontId="3" fillId="0" borderId="71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left" vertical="center" wrapText="1"/>
    </xf>
    <xf numFmtId="164" fontId="18" fillId="0" borderId="59" xfId="0" applyNumberFormat="1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164" fontId="3" fillId="0" borderId="59" xfId="0" applyNumberFormat="1" applyFont="1" applyBorder="1" applyAlignment="1">
      <alignment horizontal="center" vertical="center" wrapText="1"/>
    </xf>
    <xf numFmtId="164" fontId="3" fillId="0" borderId="60" xfId="0" applyNumberFormat="1" applyFont="1" applyBorder="1" applyAlignment="1">
      <alignment horizontal="center" vertical="center" wrapText="1"/>
    </xf>
    <xf numFmtId="164" fontId="17" fillId="0" borderId="43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2" fillId="0" borderId="0" xfId="23" applyFont="1" applyBorder="1"/>
    <xf numFmtId="0" fontId="10" fillId="0" borderId="0" xfId="23" applyFont="1" applyBorder="1" applyAlignment="1"/>
    <xf numFmtId="0" fontId="11" fillId="0" borderId="0" xfId="23" applyFont="1" applyBorder="1"/>
    <xf numFmtId="0" fontId="22" fillId="0" borderId="0" xfId="23" applyFont="1" applyBorder="1" applyAlignment="1">
      <alignment horizontal="center"/>
    </xf>
    <xf numFmtId="0" fontId="7" fillId="0" borderId="0" xfId="23" applyFont="1" applyBorder="1" applyAlignment="1">
      <alignment vertical="center"/>
    </xf>
    <xf numFmtId="0" fontId="7" fillId="0" borderId="0" xfId="23" applyFont="1" applyBorder="1" applyAlignment="1"/>
    <xf numFmtId="0" fontId="7" fillId="0" borderId="0" xfId="23" applyFont="1" applyBorder="1"/>
    <xf numFmtId="0" fontId="7" fillId="0" borderId="0" xfId="23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 indent="1" readingOrder="1"/>
    </xf>
    <xf numFmtId="0" fontId="13" fillId="0" borderId="20" xfId="0" applyFont="1" applyBorder="1" applyAlignment="1">
      <alignment horizontal="left" vertical="center" wrapText="1" indent="1" readingOrder="1"/>
    </xf>
    <xf numFmtId="0" fontId="14" fillId="0" borderId="20" xfId="0" applyFont="1" applyBorder="1" applyAlignment="1">
      <alignment horizontal="center" vertical="center" wrapText="1" readingOrder="1"/>
    </xf>
    <xf numFmtId="0" fontId="14" fillId="0" borderId="21" xfId="0" applyFont="1" applyBorder="1" applyAlignment="1">
      <alignment horizontal="center" vertical="center" wrapText="1" readingOrder="1"/>
    </xf>
    <xf numFmtId="0" fontId="7" fillId="0" borderId="0" xfId="23" applyFont="1"/>
    <xf numFmtId="0" fontId="11" fillId="0" borderId="0" xfId="23" applyFont="1" applyBorder="1" applyAlignment="1">
      <alignment horizontal="left"/>
    </xf>
    <xf numFmtId="0" fontId="7" fillId="0" borderId="0" xfId="23" applyFont="1" applyBorder="1" applyAlignment="1">
      <alignment horizontal="center"/>
    </xf>
    <xf numFmtId="0" fontId="11" fillId="0" borderId="0" xfId="23" applyFont="1"/>
    <xf numFmtId="0" fontId="8" fillId="2" borderId="0" xfId="11" applyFont="1" applyFill="1" applyBorder="1" applyAlignment="1">
      <alignment horizontal="center" vertical="center" wrapText="1"/>
    </xf>
    <xf numFmtId="0" fontId="10" fillId="2" borderId="0" xfId="11" applyFont="1" applyFill="1" applyBorder="1" applyAlignment="1">
      <alignment horizontal="center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11" fillId="2" borderId="0" xfId="11" applyFont="1" applyFill="1" applyBorder="1" applyAlignment="1">
      <alignment horizontal="center" vertical="center" wrapText="1"/>
    </xf>
    <xf numFmtId="0" fontId="11" fillId="2" borderId="22" xfId="11" applyFont="1" applyFill="1" applyBorder="1" applyAlignment="1">
      <alignment horizontal="center" vertical="center" wrapText="1"/>
    </xf>
    <xf numFmtId="0" fontId="7" fillId="0" borderId="5" xfId="13" applyFont="1" applyFill="1" applyBorder="1" applyAlignment="1">
      <alignment horizontal="center" vertical="center" wrapText="1"/>
    </xf>
    <xf numFmtId="3" fontId="7" fillId="0" borderId="5" xfId="13" applyNumberFormat="1" applyFont="1" applyFill="1" applyBorder="1" applyAlignment="1">
      <alignment horizontal="center" vertical="center" wrapText="1"/>
    </xf>
    <xf numFmtId="14" fontId="7" fillId="0" borderId="5" xfId="13" applyNumberFormat="1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5" xfId="22" applyFont="1" applyFill="1" applyBorder="1" applyAlignment="1">
      <alignment horizontal="center" vertical="center" wrapText="1"/>
    </xf>
    <xf numFmtId="0" fontId="7" fillId="2" borderId="5" xfId="11" applyFont="1" applyFill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 wrapText="1"/>
    </xf>
    <xf numFmtId="0" fontId="24" fillId="0" borderId="5" xfId="5" applyFont="1" applyBorder="1" applyAlignment="1">
      <alignment horizontal="center" vertical="center" wrapText="1"/>
    </xf>
    <xf numFmtId="0" fontId="24" fillId="0" borderId="5" xfId="5" applyFont="1" applyBorder="1" applyAlignment="1">
      <alignment horizontal="left" vertical="center" wrapText="1"/>
    </xf>
    <xf numFmtId="0" fontId="7" fillId="0" borderId="5" xfId="5" applyFont="1" applyBorder="1" applyAlignment="1">
      <alignment horizontal="left" vertical="center" wrapText="1"/>
    </xf>
    <xf numFmtId="0" fontId="25" fillId="2" borderId="5" xfId="11" applyFont="1" applyFill="1" applyBorder="1" applyAlignment="1">
      <alignment horizontal="center" vertical="center" wrapText="1"/>
    </xf>
    <xf numFmtId="0" fontId="7" fillId="0" borderId="0" xfId="11" applyFont="1" applyFill="1" applyBorder="1" applyAlignment="1">
      <alignment horizontal="center" vertical="center" wrapText="1"/>
    </xf>
    <xf numFmtId="0" fontId="26" fillId="0" borderId="0" xfId="17" applyFont="1" applyFill="1" applyAlignment="1">
      <alignment horizontal="left" vertical="center" wrapText="1"/>
    </xf>
    <xf numFmtId="14" fontId="7" fillId="0" borderId="0" xfId="11" applyNumberFormat="1" applyFont="1" applyFill="1" applyBorder="1" applyAlignment="1">
      <alignment horizontal="center" vertical="center" wrapText="1"/>
    </xf>
    <xf numFmtId="0" fontId="26" fillId="0" borderId="0" xfId="17" applyFont="1" applyFill="1" applyAlignment="1">
      <alignment horizontal="left" vertical="center"/>
    </xf>
    <xf numFmtId="0" fontId="7" fillId="0" borderId="0" xfId="11" applyFont="1" applyFill="1" applyBorder="1" applyAlignment="1">
      <alignment horizontal="left" vertical="center" wrapText="1"/>
    </xf>
    <xf numFmtId="0" fontId="7" fillId="0" borderId="0" xfId="11" applyFont="1" applyFill="1" applyBorder="1" applyAlignment="1">
      <alignment horizontal="center" vertical="center"/>
    </xf>
    <xf numFmtId="0" fontId="26" fillId="0" borderId="0" xfId="17" applyFont="1" applyFill="1" applyAlignment="1">
      <alignment vertical="center"/>
    </xf>
    <xf numFmtId="0" fontId="26" fillId="0" borderId="0" xfId="18" applyFont="1" applyFill="1" applyAlignment="1">
      <alignment horizontal="left" vertical="center" wrapText="1"/>
    </xf>
    <xf numFmtId="0" fontId="26" fillId="0" borderId="0" xfId="18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6" fillId="0" borderId="0" xfId="18" applyFont="1" applyFill="1" applyAlignment="1">
      <alignment horizontal="left" vertical="center"/>
    </xf>
    <xf numFmtId="0" fontId="26" fillId="0" borderId="0" xfId="17" applyFont="1" applyFill="1" applyAlignment="1">
      <alignment vertical="center" wrapText="1"/>
    </xf>
    <xf numFmtId="14" fontId="7" fillId="0" borderId="0" xfId="11" applyNumberFormat="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 wrapText="1"/>
    </xf>
    <xf numFmtId="3" fontId="7" fillId="0" borderId="4" xfId="13" applyNumberFormat="1" applyFont="1" applyFill="1" applyBorder="1" applyAlignment="1">
      <alignment horizontal="center" vertical="center" wrapText="1"/>
    </xf>
    <xf numFmtId="0" fontId="7" fillId="2" borderId="4" xfId="11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center" vertical="center" wrapText="1"/>
    </xf>
    <xf numFmtId="0" fontId="25" fillId="2" borderId="2" xfId="11" applyFont="1" applyFill="1" applyBorder="1" applyAlignment="1">
      <alignment horizontal="center" vertical="center" wrapText="1"/>
    </xf>
    <xf numFmtId="14" fontId="7" fillId="0" borderId="2" xfId="13" applyNumberFormat="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0" fontId="10" fillId="2" borderId="75" xfId="11" applyFont="1" applyFill="1" applyBorder="1" applyAlignment="1">
      <alignment horizontal="center" vertical="center" wrapText="1"/>
    </xf>
    <xf numFmtId="0" fontId="10" fillId="2" borderId="74" xfId="11" applyFont="1" applyFill="1" applyBorder="1" applyAlignment="1">
      <alignment vertical="center" wrapText="1"/>
    </xf>
    <xf numFmtId="0" fontId="10" fillId="2" borderId="76" xfId="11" applyFont="1" applyFill="1" applyBorder="1" applyAlignment="1">
      <alignment horizontal="center" vertical="center" wrapText="1"/>
    </xf>
    <xf numFmtId="0" fontId="10" fillId="2" borderId="77" xfId="11" applyFont="1" applyFill="1" applyBorder="1" applyAlignment="1">
      <alignment horizontal="center" vertical="center" wrapText="1"/>
    </xf>
    <xf numFmtId="0" fontId="10" fillId="2" borderId="76" xfId="11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6" fillId="0" borderId="0" xfId="1" applyFont="1" applyAlignment="1">
      <alignment horizontal="center" vertical="center" wrapText="1"/>
    </xf>
    <xf numFmtId="0" fontId="26" fillId="0" borderId="22" xfId="1" applyFont="1" applyBorder="1" applyAlignment="1">
      <alignment horizontal="center" vertical="center" wrapText="1"/>
    </xf>
    <xf numFmtId="0" fontId="26" fillId="0" borderId="61" xfId="1" applyFont="1" applyBorder="1" applyAlignment="1">
      <alignment horizontal="center" vertical="center" wrapText="1"/>
    </xf>
    <xf numFmtId="0" fontId="11" fillId="0" borderId="63" xfId="5" applyFont="1" applyBorder="1" applyAlignment="1">
      <alignment horizontal="center" vertical="center" wrapText="1"/>
    </xf>
    <xf numFmtId="3" fontId="11" fillId="0" borderId="61" xfId="5" applyNumberFormat="1" applyFont="1" applyBorder="1" applyAlignment="1">
      <alignment horizontal="center" vertical="center" wrapText="1"/>
    </xf>
    <xf numFmtId="3" fontId="11" fillId="0" borderId="22" xfId="5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1" fillId="0" borderId="14" xfId="5" applyFont="1" applyBorder="1" applyAlignment="1">
      <alignment horizontal="center" vertical="center" wrapText="1"/>
    </xf>
    <xf numFmtId="0" fontId="26" fillId="0" borderId="15" xfId="1" applyFont="1" applyBorder="1" applyAlignment="1">
      <alignment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8" xfId="1" applyNumberFormat="1" applyFont="1" applyBorder="1" applyAlignment="1">
      <alignment horizontal="center" vertical="center" wrapText="1"/>
    </xf>
    <xf numFmtId="3" fontId="26" fillId="0" borderId="7" xfId="1" applyNumberFormat="1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26" fillId="0" borderId="4" xfId="1" applyFont="1" applyBorder="1" applyAlignment="1">
      <alignment vertical="center" wrapText="1"/>
    </xf>
    <xf numFmtId="3" fontId="26" fillId="0" borderId="26" xfId="1" applyNumberFormat="1" applyFont="1" applyBorder="1" applyAlignment="1">
      <alignment horizontal="center" vertical="center" wrapText="1"/>
    </xf>
    <xf numFmtId="3" fontId="26" fillId="0" borderId="5" xfId="1" applyNumberFormat="1" applyFont="1" applyBorder="1" applyAlignment="1">
      <alignment horizontal="center" vertical="center" wrapText="1"/>
    </xf>
    <xf numFmtId="3" fontId="26" fillId="0" borderId="4" xfId="1" applyNumberFormat="1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 wrapText="1"/>
    </xf>
    <xf numFmtId="0" fontId="25" fillId="0" borderId="4" xfId="1" applyFont="1" applyBorder="1" applyAlignment="1">
      <alignment vertical="center" wrapText="1"/>
    </xf>
    <xf numFmtId="3" fontId="25" fillId="0" borderId="26" xfId="1" applyNumberFormat="1" applyFont="1" applyBorder="1" applyAlignment="1">
      <alignment horizontal="center" vertical="center" wrapText="1"/>
    </xf>
    <xf numFmtId="3" fontId="25" fillId="0" borderId="5" xfId="1" applyNumberFormat="1" applyFont="1" applyBorder="1" applyAlignment="1">
      <alignment horizontal="center" vertical="center" wrapText="1"/>
    </xf>
    <xf numFmtId="3" fontId="25" fillId="0" borderId="4" xfId="1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7" fillId="0" borderId="3" xfId="5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3" fontId="25" fillId="0" borderId="73" xfId="1" applyNumberFormat="1" applyFont="1" applyBorder="1" applyAlignment="1">
      <alignment horizontal="center" vertical="center" wrapText="1"/>
    </xf>
    <xf numFmtId="3" fontId="25" fillId="0" borderId="2" xfId="1" applyNumberFormat="1" applyFont="1" applyBorder="1" applyAlignment="1">
      <alignment horizontal="center" vertical="center" wrapText="1"/>
    </xf>
    <xf numFmtId="3" fontId="26" fillId="0" borderId="2" xfId="1" applyNumberFormat="1" applyFont="1" applyBorder="1" applyAlignment="1">
      <alignment horizontal="center" vertical="center" wrapText="1"/>
    </xf>
    <xf numFmtId="3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3" fontId="26" fillId="0" borderId="49" xfId="1" applyNumberFormat="1" applyFont="1" applyBorder="1" applyAlignment="1">
      <alignment horizontal="center" vertical="center" wrapText="1"/>
    </xf>
    <xf numFmtId="3" fontId="26" fillId="0" borderId="50" xfId="1" applyNumberFormat="1" applyFont="1" applyBorder="1" applyAlignment="1">
      <alignment horizontal="center" vertical="center" wrapText="1"/>
    </xf>
    <xf numFmtId="3" fontId="26" fillId="0" borderId="51" xfId="1" applyNumberFormat="1" applyFont="1" applyBorder="1" applyAlignment="1">
      <alignment horizontal="center" vertical="center" wrapText="1"/>
    </xf>
    <xf numFmtId="3" fontId="26" fillId="0" borderId="52" xfId="1" applyNumberFormat="1" applyFont="1" applyBorder="1" applyAlignment="1">
      <alignment horizontal="center" vertical="center" wrapText="1"/>
    </xf>
    <xf numFmtId="3" fontId="26" fillId="0" borderId="53" xfId="1" applyNumberFormat="1" applyFont="1" applyBorder="1" applyAlignment="1">
      <alignment horizontal="center" vertical="center" wrapText="1"/>
    </xf>
    <xf numFmtId="3" fontId="7" fillId="0" borderId="14" xfId="1" applyNumberFormat="1" applyFont="1" applyBorder="1" applyAlignment="1">
      <alignment horizontal="center" vertical="center" wrapText="1"/>
    </xf>
    <xf numFmtId="0" fontId="25" fillId="0" borderId="54" xfId="1" applyFont="1" applyBorder="1" applyAlignment="1">
      <alignment horizontal="left" vertical="center" wrapText="1"/>
    </xf>
    <xf numFmtId="3" fontId="7" fillId="0" borderId="9" xfId="1" applyNumberFormat="1" applyFont="1" applyBorder="1" applyAlignment="1">
      <alignment horizontal="center" vertical="center" wrapText="1"/>
    </xf>
    <xf numFmtId="3" fontId="7" fillId="0" borderId="8" xfId="1" applyNumberFormat="1" applyFont="1" applyBorder="1" applyAlignment="1">
      <alignment horizontal="center" vertical="center" wrapText="1"/>
    </xf>
    <xf numFmtId="3" fontId="7" fillId="0" borderId="7" xfId="1" applyNumberFormat="1" applyFont="1" applyBorder="1" applyAlignment="1">
      <alignment horizontal="center" vertical="center" wrapText="1"/>
    </xf>
    <xf numFmtId="3" fontId="7" fillId="0" borderId="55" xfId="1" applyNumberFormat="1" applyFont="1" applyBorder="1" applyAlignment="1">
      <alignment horizontal="center" vertical="center" wrapText="1"/>
    </xf>
    <xf numFmtId="3" fontId="7" fillId="0" borderId="15" xfId="1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 vertical="center" wrapText="1"/>
    </xf>
    <xf numFmtId="0" fontId="25" fillId="0" borderId="56" xfId="1" applyFont="1" applyBorder="1" applyAlignment="1">
      <alignment horizontal="left" vertical="center" wrapText="1"/>
    </xf>
    <xf numFmtId="3" fontId="7" fillId="0" borderId="5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0" fontId="25" fillId="0" borderId="61" xfId="1" applyFont="1" applyBorder="1" applyAlignment="1">
      <alignment horizontal="center" vertical="center" wrapText="1"/>
    </xf>
    <xf numFmtId="0" fontId="25" fillId="0" borderId="63" xfId="1" applyFont="1" applyBorder="1" applyAlignment="1">
      <alignment horizontal="left" vertical="center" wrapText="1"/>
    </xf>
    <xf numFmtId="0" fontId="25" fillId="0" borderId="62" xfId="1" applyFont="1" applyBorder="1" applyAlignment="1">
      <alignment horizontal="center" vertical="center" wrapText="1"/>
    </xf>
    <xf numFmtId="0" fontId="25" fillId="0" borderId="63" xfId="1" applyFont="1" applyBorder="1" applyAlignment="1">
      <alignment horizontal="center" vertical="center" wrapText="1"/>
    </xf>
    <xf numFmtId="3" fontId="25" fillId="0" borderId="0" xfId="1" applyNumberFormat="1" applyFont="1" applyAlignment="1">
      <alignment horizontal="center" vertical="center" wrapText="1"/>
    </xf>
    <xf numFmtId="0" fontId="26" fillId="0" borderId="64" xfId="1" applyFont="1" applyBorder="1" applyAlignment="1">
      <alignment vertical="center" wrapText="1"/>
    </xf>
    <xf numFmtId="0" fontId="26" fillId="0" borderId="65" xfId="1" applyFont="1" applyBorder="1" applyAlignment="1">
      <alignment vertical="center" wrapText="1"/>
    </xf>
    <xf numFmtId="3" fontId="7" fillId="0" borderId="3" xfId="1" applyNumberFormat="1" applyFont="1" applyBorder="1" applyAlignment="1">
      <alignment horizontal="center" vertical="center" wrapText="1"/>
    </xf>
    <xf numFmtId="0" fontId="25" fillId="0" borderId="57" xfId="1" applyFont="1" applyBorder="1" applyAlignment="1">
      <alignment horizontal="left" vertical="center" wrapText="1"/>
    </xf>
    <xf numFmtId="3" fontId="7" fillId="0" borderId="78" xfId="1" applyNumberFormat="1" applyFont="1" applyBorder="1" applyAlignment="1">
      <alignment horizontal="center" vertical="center" wrapText="1"/>
    </xf>
    <xf numFmtId="3" fontId="7" fillId="0" borderId="79" xfId="1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3" fontId="7" fillId="0" borderId="80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26" fillId="0" borderId="22" xfId="1" applyNumberFormat="1" applyFont="1" applyBorder="1" applyAlignment="1">
      <alignment horizontal="center" vertical="center" wrapText="1"/>
    </xf>
    <xf numFmtId="0" fontId="25" fillId="0" borderId="7" xfId="1" applyFont="1" applyFill="1" applyBorder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4" xfId="1" applyFont="1" applyFill="1" applyBorder="1" applyAlignment="1">
      <alignment vertical="center"/>
    </xf>
    <xf numFmtId="0" fontId="25" fillId="0" borderId="1" xfId="1" applyFont="1" applyFill="1" applyBorder="1" applyAlignment="1">
      <alignment vertical="center"/>
    </xf>
    <xf numFmtId="0" fontId="26" fillId="0" borderId="22" xfId="1" applyFont="1" applyBorder="1" applyAlignment="1">
      <alignment vertical="center" wrapText="1"/>
    </xf>
    <xf numFmtId="0" fontId="26" fillId="0" borderId="10" xfId="1" applyFont="1" applyBorder="1" applyAlignment="1">
      <alignment horizontal="center" vertical="center" wrapText="1"/>
    </xf>
    <xf numFmtId="3" fontId="7" fillId="0" borderId="26" xfId="1" applyNumberFormat="1" applyFont="1" applyBorder="1" applyAlignment="1">
      <alignment horizontal="center" vertical="center" wrapText="1"/>
    </xf>
    <xf numFmtId="0" fontId="26" fillId="0" borderId="0" xfId="17" applyFont="1" applyFill="1" applyAlignment="1">
      <alignment horizontal="left" vertical="center" wrapText="1"/>
    </xf>
    <xf numFmtId="0" fontId="26" fillId="0" borderId="0" xfId="18" applyFont="1" applyFill="1" applyAlignment="1">
      <alignment horizontal="left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10" fillId="2" borderId="0" xfId="11" applyFont="1" applyFill="1" applyBorder="1" applyAlignment="1">
      <alignment horizontal="center" vertical="center" wrapText="1"/>
    </xf>
    <xf numFmtId="0" fontId="26" fillId="0" borderId="22" xfId="1" applyFont="1" applyBorder="1" applyAlignment="1">
      <alignment horizontal="center" vertical="center" wrapText="1"/>
    </xf>
    <xf numFmtId="0" fontId="26" fillId="0" borderId="47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3" fontId="7" fillId="0" borderId="81" xfId="1" applyNumberFormat="1" applyFont="1" applyBorder="1" applyAlignment="1">
      <alignment horizontal="center" vertical="center" wrapText="1"/>
    </xf>
    <xf numFmtId="0" fontId="25" fillId="0" borderId="82" xfId="1" applyFont="1" applyBorder="1" applyAlignment="1">
      <alignment horizontal="left" vertical="center" wrapText="1"/>
    </xf>
    <xf numFmtId="0" fontId="11" fillId="2" borderId="70" xfId="11" applyFont="1" applyFill="1" applyBorder="1" applyAlignment="1">
      <alignment horizontal="center" vertical="center" wrapText="1"/>
    </xf>
    <xf numFmtId="0" fontId="10" fillId="2" borderId="70" xfId="11" applyFont="1" applyFill="1" applyBorder="1" applyAlignment="1">
      <alignment horizontal="center" vertical="center" wrapText="1"/>
    </xf>
    <xf numFmtId="0" fontId="10" fillId="2" borderId="70" xfId="11" applyFont="1" applyFill="1" applyBorder="1" applyAlignment="1">
      <alignment vertical="center" wrapText="1"/>
    </xf>
    <xf numFmtId="0" fontId="7" fillId="0" borderId="70" xfId="11" applyFont="1" applyFill="1" applyBorder="1" applyAlignment="1">
      <alignment horizontal="center" vertical="center" wrapText="1"/>
    </xf>
    <xf numFmtId="0" fontId="7" fillId="0" borderId="70" xfId="13" applyFont="1" applyFill="1" applyBorder="1" applyAlignment="1">
      <alignment horizontal="center" vertical="center" wrapText="1"/>
    </xf>
    <xf numFmtId="0" fontId="24" fillId="0" borderId="70" xfId="13" applyFont="1" applyFill="1" applyBorder="1" applyAlignment="1">
      <alignment horizontal="center" vertical="center" wrapText="1"/>
    </xf>
    <xf numFmtId="3" fontId="7" fillId="0" borderId="70" xfId="13" applyNumberFormat="1" applyFont="1" applyFill="1" applyBorder="1" applyAlignment="1">
      <alignment horizontal="center" vertical="center" wrapText="1"/>
    </xf>
    <xf numFmtId="14" fontId="7" fillId="0" borderId="70" xfId="13" applyNumberFormat="1" applyFont="1" applyFill="1" applyBorder="1" applyAlignment="1">
      <alignment horizontal="center" vertical="center" wrapText="1"/>
    </xf>
    <xf numFmtId="0" fontId="24" fillId="2" borderId="70" xfId="22" applyFont="1" applyFill="1" applyBorder="1" applyAlignment="1">
      <alignment horizontal="center" vertical="center" wrapText="1"/>
    </xf>
    <xf numFmtId="0" fontId="7" fillId="2" borderId="70" xfId="11" applyFont="1" applyFill="1" applyBorder="1" applyAlignment="1">
      <alignment horizontal="center" vertical="center" wrapText="1"/>
    </xf>
    <xf numFmtId="0" fontId="10" fillId="0" borderId="70" xfId="11" applyFont="1" applyFill="1" applyBorder="1" applyAlignment="1">
      <alignment horizontal="center" vertical="center" wrapText="1"/>
    </xf>
    <xf numFmtId="0" fontId="10" fillId="0" borderId="70" xfId="13" applyFont="1" applyFill="1" applyBorder="1" applyAlignment="1">
      <alignment vertical="center" wrapText="1"/>
    </xf>
    <xf numFmtId="0" fontId="10" fillId="0" borderId="70" xfId="13" applyFont="1" applyFill="1" applyBorder="1" applyAlignment="1">
      <alignment horizontal="center" vertical="center" wrapText="1"/>
    </xf>
    <xf numFmtId="0" fontId="24" fillId="0" borderId="70" xfId="5" applyFont="1" applyBorder="1" applyAlignment="1">
      <alignment horizontal="center" vertical="center" wrapText="1"/>
    </xf>
    <xf numFmtId="0" fontId="10" fillId="0" borderId="70" xfId="5" applyFont="1" applyBorder="1" applyAlignment="1">
      <alignment vertical="center" wrapText="1"/>
    </xf>
    <xf numFmtId="0" fontId="10" fillId="0" borderId="70" xfId="5" applyFont="1" applyBorder="1" applyAlignment="1">
      <alignment horizontal="center" vertical="center" wrapText="1"/>
    </xf>
    <xf numFmtId="0" fontId="24" fillId="0" borderId="70" xfId="5" applyFont="1" applyBorder="1" applyAlignment="1">
      <alignment horizontal="left" vertical="center" wrapText="1"/>
    </xf>
    <xf numFmtId="0" fontId="24" fillId="2" borderId="70" xfId="11" applyFont="1" applyFill="1" applyBorder="1" applyAlignment="1">
      <alignment horizontal="center" vertical="center" wrapText="1"/>
    </xf>
    <xf numFmtId="0" fontId="11" fillId="2" borderId="70" xfId="11" applyFont="1" applyFill="1" applyBorder="1" applyAlignment="1">
      <alignment horizontal="center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11" fillId="2" borderId="70" xfId="11" applyFont="1" applyFill="1" applyBorder="1" applyAlignment="1">
      <alignment horizontal="center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10" fillId="2" borderId="0" xfId="11" applyFont="1" applyFill="1" applyBorder="1" applyAlignment="1">
      <alignment horizontal="center" vertical="center" wrapText="1"/>
    </xf>
    <xf numFmtId="0" fontId="26" fillId="0" borderId="0" xfId="17" applyFont="1" applyFill="1" applyAlignment="1">
      <alignment horizontal="left" vertical="center" wrapText="1"/>
    </xf>
    <xf numFmtId="0" fontId="11" fillId="2" borderId="70" xfId="11" applyFont="1" applyFill="1" applyBorder="1" applyAlignment="1">
      <alignment horizontal="center" vertical="center" wrapText="1"/>
    </xf>
    <xf numFmtId="0" fontId="10" fillId="2" borderId="70" xfId="11" applyFont="1" applyFill="1" applyBorder="1" applyAlignment="1">
      <alignment horizontal="center" vertical="center" wrapText="1"/>
    </xf>
    <xf numFmtId="0" fontId="10" fillId="0" borderId="70" xfId="5" applyFont="1" applyBorder="1" applyAlignment="1">
      <alignment horizontal="center" vertical="center" wrapText="1"/>
    </xf>
    <xf numFmtId="0" fontId="10" fillId="0" borderId="70" xfId="13" applyFont="1" applyFill="1" applyBorder="1" applyAlignment="1">
      <alignment horizontal="center" vertical="center" wrapText="1"/>
    </xf>
    <xf numFmtId="0" fontId="7" fillId="2" borderId="70" xfId="22" applyFont="1" applyFill="1" applyBorder="1" applyAlignment="1">
      <alignment horizontal="center" vertical="center" wrapText="1"/>
    </xf>
    <xf numFmtId="0" fontId="7" fillId="0" borderId="70" xfId="5" applyFont="1" applyBorder="1" applyAlignment="1">
      <alignment horizontal="center" vertical="center" wrapText="1"/>
    </xf>
    <xf numFmtId="0" fontId="26" fillId="0" borderId="0" xfId="17" applyFont="1" applyFill="1" applyAlignment="1">
      <alignment horizontal="center" vertical="center" wrapText="1"/>
    </xf>
    <xf numFmtId="0" fontId="7" fillId="0" borderId="70" xfId="23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wrapText="1"/>
    </xf>
    <xf numFmtId="0" fontId="25" fillId="0" borderId="83" xfId="0" applyFont="1" applyBorder="1" applyAlignment="1">
      <alignment horizontal="center" vertical="center" wrapText="1"/>
    </xf>
    <xf numFmtId="0" fontId="11" fillId="0" borderId="70" xfId="11" applyFont="1" applyFill="1" applyBorder="1" applyAlignment="1">
      <alignment horizontal="center" vertical="center" wrapText="1"/>
    </xf>
    <xf numFmtId="0" fontId="11" fillId="0" borderId="70" xfId="13" applyFont="1" applyFill="1" applyBorder="1" applyAlignment="1">
      <alignment horizontal="center" vertical="center" wrapText="1"/>
    </xf>
    <xf numFmtId="0" fontId="11" fillId="0" borderId="70" xfId="5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7" fillId="2" borderId="70" xfId="8" applyFont="1" applyFill="1" applyBorder="1" applyAlignment="1">
      <alignment horizontal="center" vertical="center"/>
    </xf>
    <xf numFmtId="0" fontId="7" fillId="2" borderId="70" xfId="25" applyFont="1" applyFill="1" applyBorder="1" applyAlignment="1">
      <alignment horizontal="center" vertical="center" wrapText="1"/>
    </xf>
    <xf numFmtId="0" fontId="7" fillId="2" borderId="70" xfId="26" applyNumberFormat="1" applyFont="1" applyFill="1" applyBorder="1" applyAlignment="1" applyProtection="1">
      <alignment horizontal="center" vertical="center" wrapText="1"/>
    </xf>
    <xf numFmtId="0" fontId="26" fillId="0" borderId="0" xfId="17" applyFont="1" applyFill="1" applyAlignment="1">
      <alignment horizontal="left" vertical="center" wrapText="1"/>
    </xf>
    <xf numFmtId="0" fontId="26" fillId="0" borderId="0" xfId="18" applyFont="1" applyFill="1" applyAlignment="1">
      <alignment horizontal="left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11" fillId="2" borderId="70" xfId="11" applyFont="1" applyFill="1" applyBorder="1" applyAlignment="1">
      <alignment horizontal="center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26" fillId="0" borderId="0" xfId="17" applyFont="1" applyFill="1" applyAlignment="1">
      <alignment horizontal="left" vertical="center" wrapText="1"/>
    </xf>
    <xf numFmtId="0" fontId="26" fillId="0" borderId="0" xfId="17" applyFont="1" applyFill="1" applyAlignment="1">
      <alignment horizontal="left" vertical="center" wrapText="1"/>
    </xf>
    <xf numFmtId="0" fontId="11" fillId="2" borderId="70" xfId="11" applyFont="1" applyFill="1" applyBorder="1" applyAlignment="1">
      <alignment horizontal="center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10" fillId="2" borderId="0" xfId="11" applyFont="1" applyFill="1" applyBorder="1" applyAlignment="1">
      <alignment horizontal="center" vertical="center" wrapText="1"/>
    </xf>
    <xf numFmtId="0" fontId="26" fillId="0" borderId="0" xfId="18" applyFont="1" applyFill="1" applyAlignment="1">
      <alignment horizontal="left" vertical="center" wrapText="1"/>
    </xf>
    <xf numFmtId="0" fontId="10" fillId="2" borderId="70" xfId="11" applyFont="1" applyFill="1" applyBorder="1" applyAlignment="1">
      <alignment horizontal="center" vertical="center" wrapText="1"/>
    </xf>
    <xf numFmtId="0" fontId="10" fillId="0" borderId="70" xfId="5" applyFont="1" applyBorder="1" applyAlignment="1">
      <alignment horizontal="center" vertical="center" wrapText="1"/>
    </xf>
    <xf numFmtId="0" fontId="10" fillId="0" borderId="70" xfId="13" applyFont="1" applyFill="1" applyBorder="1" applyAlignment="1">
      <alignment horizontal="center" vertical="center" wrapText="1"/>
    </xf>
    <xf numFmtId="0" fontId="26" fillId="0" borderId="0" xfId="17" applyFont="1" applyFill="1" applyAlignment="1">
      <alignment horizontal="left" vertical="center" wrapText="1"/>
    </xf>
    <xf numFmtId="0" fontId="11" fillId="2" borderId="70" xfId="11" applyFont="1" applyFill="1" applyBorder="1" applyAlignment="1">
      <alignment horizontal="center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10" fillId="2" borderId="0" xfId="11" applyFont="1" applyFill="1" applyBorder="1" applyAlignment="1">
      <alignment horizontal="center" vertical="center" wrapText="1"/>
    </xf>
    <xf numFmtId="0" fontId="26" fillId="0" borderId="0" xfId="18" applyFont="1" applyFill="1" applyAlignment="1">
      <alignment horizontal="left" vertical="center" wrapText="1"/>
    </xf>
    <xf numFmtId="0" fontId="10" fillId="2" borderId="70" xfId="11" applyFont="1" applyFill="1" applyBorder="1" applyAlignment="1">
      <alignment horizontal="center" vertical="center" wrapText="1"/>
    </xf>
    <xf numFmtId="0" fontId="10" fillId="0" borderId="70" xfId="5" applyFont="1" applyBorder="1" applyAlignment="1">
      <alignment horizontal="center" vertical="center" wrapText="1"/>
    </xf>
    <xf numFmtId="0" fontId="10" fillId="0" borderId="70" xfId="13" applyFont="1" applyFill="1" applyBorder="1" applyAlignment="1">
      <alignment horizontal="center" vertical="center" wrapText="1"/>
    </xf>
    <xf numFmtId="0" fontId="7" fillId="3" borderId="70" xfId="11" applyFont="1" applyFill="1" applyBorder="1" applyAlignment="1">
      <alignment horizontal="center" vertical="center" wrapText="1"/>
    </xf>
    <xf numFmtId="0" fontId="7" fillId="3" borderId="70" xfId="13" applyFont="1" applyFill="1" applyBorder="1" applyAlignment="1">
      <alignment horizontal="center" vertical="center" wrapText="1"/>
    </xf>
    <xf numFmtId="0" fontId="26" fillId="0" borderId="0" xfId="17" applyFont="1" applyFill="1" applyAlignment="1">
      <alignment horizontal="left" vertical="center" wrapText="1"/>
    </xf>
    <xf numFmtId="0" fontId="11" fillId="2" borderId="70" xfId="11" applyFont="1" applyFill="1" applyBorder="1" applyAlignment="1">
      <alignment horizontal="center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10" fillId="2" borderId="0" xfId="1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26" fillId="0" borderId="0" xfId="18" applyFont="1" applyFill="1" applyAlignment="1">
      <alignment horizontal="left" vertical="center" wrapText="1"/>
    </xf>
    <xf numFmtId="0" fontId="10" fillId="2" borderId="34" xfId="11" applyFont="1" applyFill="1" applyBorder="1" applyAlignment="1">
      <alignment horizontal="center" vertical="center" wrapText="1"/>
    </xf>
    <xf numFmtId="0" fontId="11" fillId="2" borderId="22" xfId="11" applyFont="1" applyFill="1" applyBorder="1" applyAlignment="1">
      <alignment horizontal="center" vertical="center" wrapText="1"/>
    </xf>
    <xf numFmtId="0" fontId="7" fillId="0" borderId="0" xfId="23" applyFont="1" applyBorder="1" applyAlignment="1">
      <alignment horizontal="center" vertical="center" wrapText="1"/>
    </xf>
    <xf numFmtId="0" fontId="7" fillId="0" borderId="0" xfId="23" applyFont="1" applyBorder="1" applyAlignment="1">
      <alignment horizontal="center"/>
    </xf>
    <xf numFmtId="0" fontId="11" fillId="0" borderId="0" xfId="23" applyFont="1" applyBorder="1" applyAlignment="1">
      <alignment horizontal="center" vertical="center" wrapText="1"/>
    </xf>
    <xf numFmtId="0" fontId="11" fillId="0" borderId="0" xfId="23" applyFont="1" applyBorder="1" applyAlignment="1">
      <alignment horizontal="center" wrapText="1"/>
    </xf>
    <xf numFmtId="0" fontId="10" fillId="0" borderId="0" xfId="23" applyFont="1" applyBorder="1" applyAlignment="1">
      <alignment horizontal="center"/>
    </xf>
    <xf numFmtId="0" fontId="8" fillId="0" borderId="0" xfId="23" applyFont="1" applyBorder="1" applyAlignment="1">
      <alignment horizontal="center" vertical="center" wrapText="1"/>
    </xf>
    <xf numFmtId="0" fontId="8" fillId="0" borderId="0" xfId="23" applyFont="1" applyBorder="1" applyAlignment="1">
      <alignment horizontal="center"/>
    </xf>
    <xf numFmtId="0" fontId="12" fillId="0" borderId="0" xfId="23" applyFont="1" applyBorder="1" applyAlignment="1">
      <alignment horizontal="center" vertical="center" wrapText="1"/>
    </xf>
    <xf numFmtId="0" fontId="8" fillId="0" borderId="0" xfId="23" applyFont="1" applyBorder="1" applyAlignment="1">
      <alignment horizontal="center" vertical="center"/>
    </xf>
    <xf numFmtId="0" fontId="22" fillId="0" borderId="0" xfId="23" applyFont="1" applyBorder="1" applyAlignment="1">
      <alignment horizontal="center"/>
    </xf>
    <xf numFmtId="0" fontId="26" fillId="0" borderId="22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26" fillId="0" borderId="33" xfId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 wrapText="1"/>
    </xf>
    <xf numFmtId="0" fontId="32" fillId="0" borderId="22" xfId="1" applyFont="1" applyBorder="1" applyAlignment="1">
      <alignment horizontal="center" vertical="center" wrapText="1"/>
    </xf>
    <xf numFmtId="0" fontId="26" fillId="0" borderId="31" xfId="1" applyFont="1" applyBorder="1" applyAlignment="1">
      <alignment horizontal="center" vertical="center" wrapText="1"/>
    </xf>
    <xf numFmtId="0" fontId="26" fillId="0" borderId="32" xfId="1" applyFont="1" applyBorder="1" applyAlignment="1">
      <alignment horizontal="center" vertical="center" wrapText="1"/>
    </xf>
    <xf numFmtId="0" fontId="26" fillId="0" borderId="34" xfId="1" applyFont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41" xfId="1" applyFont="1" applyBorder="1" applyAlignment="1">
      <alignment horizontal="center" vertical="center" wrapText="1"/>
    </xf>
    <xf numFmtId="0" fontId="26" fillId="0" borderId="48" xfId="1" applyFont="1" applyBorder="1" applyAlignment="1">
      <alignment horizontal="center" vertical="center" wrapText="1"/>
    </xf>
    <xf numFmtId="0" fontId="26" fillId="0" borderId="42" xfId="1" applyFont="1" applyBorder="1" applyAlignment="1">
      <alignment horizontal="center" vertical="center" wrapText="1"/>
    </xf>
    <xf numFmtId="0" fontId="26" fillId="0" borderId="46" xfId="1" applyFont="1" applyBorder="1" applyAlignment="1">
      <alignment horizontal="center" vertical="center" wrapText="1"/>
    </xf>
    <xf numFmtId="0" fontId="26" fillId="0" borderId="43" xfId="1" applyFont="1" applyBorder="1" applyAlignment="1">
      <alignment horizontal="center" vertical="center" wrapText="1"/>
    </xf>
    <xf numFmtId="0" fontId="26" fillId="0" borderId="47" xfId="1" applyFont="1" applyBorder="1" applyAlignment="1">
      <alignment horizontal="center" vertical="center" wrapText="1"/>
    </xf>
    <xf numFmtId="0" fontId="26" fillId="0" borderId="44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center" wrapText="1"/>
    </xf>
    <xf numFmtId="0" fontId="25" fillId="0" borderId="29" xfId="1" applyFont="1" applyBorder="1" applyAlignment="1">
      <alignment horizontal="center" vertical="center" wrapText="1"/>
    </xf>
    <xf numFmtId="0" fontId="25" fillId="0" borderId="30" xfId="1" applyFont="1" applyBorder="1" applyAlignment="1">
      <alignment horizontal="center" vertical="center" wrapText="1"/>
    </xf>
    <xf numFmtId="0" fontId="26" fillId="0" borderId="36" xfId="1" applyFont="1" applyBorder="1" applyAlignment="1">
      <alignment horizontal="center" vertical="center" wrapText="1"/>
    </xf>
    <xf numFmtId="0" fontId="26" fillId="0" borderId="38" xfId="1" applyFont="1" applyBorder="1" applyAlignment="1">
      <alignment horizontal="center" vertical="center" wrapText="1"/>
    </xf>
    <xf numFmtId="0" fontId="26" fillId="0" borderId="45" xfId="1" applyFont="1" applyBorder="1" applyAlignment="1">
      <alignment horizontal="center" vertical="center" wrapText="1"/>
    </xf>
    <xf numFmtId="0" fontId="26" fillId="0" borderId="37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26" fillId="0" borderId="27" xfId="1" applyFont="1" applyBorder="1" applyAlignment="1">
      <alignment horizontal="center" vertical="center" wrapText="1"/>
    </xf>
    <xf numFmtId="0" fontId="32" fillId="0" borderId="34" xfId="1" applyFont="1" applyBorder="1" applyAlignment="1">
      <alignment horizontal="center" vertical="center" wrapText="1"/>
    </xf>
    <xf numFmtId="0" fontId="32" fillId="0" borderId="37" xfId="1" applyFont="1" applyBorder="1" applyAlignment="1">
      <alignment horizontal="center" vertical="center" wrapText="1"/>
    </xf>
    <xf numFmtId="0" fontId="26" fillId="0" borderId="39" xfId="1" applyFont="1" applyBorder="1" applyAlignment="1">
      <alignment horizontal="center" vertical="center" wrapText="1"/>
    </xf>
    <xf numFmtId="0" fontId="26" fillId="0" borderId="40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30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10" fillId="2" borderId="70" xfId="11" applyFont="1" applyFill="1" applyBorder="1" applyAlignment="1">
      <alignment horizontal="center" vertical="center" wrapText="1"/>
    </xf>
    <xf numFmtId="0" fontId="10" fillId="0" borderId="70" xfId="5" applyFont="1" applyBorder="1" applyAlignment="1">
      <alignment horizontal="center" vertical="center" wrapText="1"/>
    </xf>
    <xf numFmtId="0" fontId="10" fillId="0" borderId="70" xfId="13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 readingOrder="1"/>
    </xf>
    <xf numFmtId="0" fontId="13" fillId="0" borderId="12" xfId="0" applyFont="1" applyBorder="1" applyAlignment="1">
      <alignment horizontal="center" vertical="center" wrapText="1" readingOrder="1"/>
    </xf>
    <xf numFmtId="0" fontId="13" fillId="0" borderId="66" xfId="0" applyFont="1" applyBorder="1" applyAlignment="1">
      <alignment horizontal="center" vertical="center" wrapText="1" readingOrder="1"/>
    </xf>
    <xf numFmtId="0" fontId="13" fillId="0" borderId="67" xfId="0" applyFont="1" applyBorder="1" applyAlignment="1">
      <alignment horizontal="center" vertical="center" wrapText="1" readingOrder="1"/>
    </xf>
    <xf numFmtId="0" fontId="13" fillId="0" borderId="68" xfId="0" applyFont="1" applyBorder="1" applyAlignment="1">
      <alignment horizontal="center" vertical="center" wrapText="1" readingOrder="1"/>
    </xf>
    <xf numFmtId="0" fontId="11" fillId="0" borderId="70" xfId="5" applyFont="1" applyBorder="1" applyAlignment="1">
      <alignment horizontal="center" vertical="center" wrapText="1"/>
    </xf>
    <xf numFmtId="0" fontId="11" fillId="0" borderId="70" xfId="13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11" fillId="3" borderId="70" xfId="1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4 2" xfId="2"/>
    <cellStyle name="Обычный 2" xfId="23"/>
    <cellStyle name="Обычный 2 11" xfId="3"/>
    <cellStyle name="Обычный 2 2" xfId="4"/>
    <cellStyle name="Обычный 2 2 13" xfId="5"/>
    <cellStyle name="Обычный 2 2 2 9" xfId="6"/>
    <cellStyle name="Обычный 2 2 2 9 2" xfId="7"/>
    <cellStyle name="Обычный 2 2 2_0.КАШКАДАРЁ 2014 йил мехнат бозори шакллари УЗГАРГАН" xfId="8"/>
    <cellStyle name="Обычный 2 9" xfId="1"/>
    <cellStyle name="Обычный 2 9 2" xfId="9"/>
    <cellStyle name="Обычный 2 9 2 2" xfId="10"/>
    <cellStyle name="Обычный 3" xfId="11"/>
    <cellStyle name="Обычный 3 2" xfId="12"/>
    <cellStyle name="Обычный 3 3" xfId="24"/>
    <cellStyle name="Обычный 3 6" xfId="13"/>
    <cellStyle name="Обычный 3 7 2" xfId="14"/>
    <cellStyle name="Обычный 3 7 2 2" xfId="15"/>
    <cellStyle name="Обычный 4" xfId="16"/>
    <cellStyle name="Обычный 53" xfId="17"/>
    <cellStyle name="Обычный 54" xfId="18"/>
    <cellStyle name="Обычный_Вобкент" xfId="25"/>
    <cellStyle name="Обычный_Лист3 2" xfId="22"/>
    <cellStyle name="Обычный_Маъ -т" xfId="26"/>
    <cellStyle name="Стиль 1 2 2" xfId="19"/>
    <cellStyle name="Финансовый 15" xfId="20"/>
    <cellStyle name="Финансовый 15 2" xfId="2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showZeros="0" view="pageBreakPreview" zoomScale="70" zoomScaleSheetLayoutView="70" workbookViewId="0">
      <selection activeCell="C10" sqref="C10"/>
    </sheetView>
  </sheetViews>
  <sheetFormatPr defaultRowHeight="15.75"/>
  <cols>
    <col min="1" max="1" width="4.42578125" style="219" customWidth="1"/>
    <col min="2" max="2" width="7.28515625" style="219" customWidth="1"/>
    <col min="3" max="3" width="10.85546875" style="219" customWidth="1"/>
    <col min="4" max="4" width="48" style="219" customWidth="1"/>
    <col min="5" max="5" width="34.28515625" style="221" customWidth="1"/>
    <col min="6" max="6" width="11.85546875" style="219" customWidth="1"/>
    <col min="7" max="7" width="13.7109375" style="219" customWidth="1"/>
    <col min="8" max="8" width="13.5703125" style="219" customWidth="1"/>
    <col min="9" max="9" width="13.7109375" style="219" customWidth="1"/>
    <col min="10" max="10" width="12.85546875" style="219" customWidth="1"/>
    <col min="11" max="11" width="16.42578125" style="219" customWidth="1"/>
    <col min="12" max="12" width="25.5703125" style="219" customWidth="1"/>
    <col min="13" max="13" width="19.42578125" style="219" customWidth="1"/>
    <col min="14" max="14" width="13.140625" style="219" customWidth="1"/>
    <col min="15" max="16384" width="9.140625" style="219"/>
  </cols>
  <sheetData>
    <row r="2" spans="2:14">
      <c r="J2" s="243"/>
      <c r="K2" s="243"/>
      <c r="L2" s="243"/>
      <c r="M2" s="243"/>
      <c r="N2" s="243"/>
    </row>
    <row r="3" spans="2:14" ht="67.5" customHeight="1">
      <c r="B3" s="244" t="s">
        <v>413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14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45" t="s">
        <v>49</v>
      </c>
      <c r="N5" s="245"/>
    </row>
    <row r="6" spans="2:14" ht="29.25" customHeight="1">
      <c r="B6" s="242" t="s">
        <v>33</v>
      </c>
      <c r="C6" s="242" t="s">
        <v>156</v>
      </c>
      <c r="D6" s="242" t="s">
        <v>266</v>
      </c>
      <c r="E6" s="242" t="s">
        <v>267</v>
      </c>
      <c r="F6" s="242" t="s">
        <v>268</v>
      </c>
      <c r="G6" s="242"/>
      <c r="H6" s="242" t="s">
        <v>269</v>
      </c>
      <c r="I6" s="242" t="s">
        <v>86</v>
      </c>
      <c r="J6" s="242"/>
      <c r="K6" s="242"/>
      <c r="L6" s="242" t="s">
        <v>87</v>
      </c>
      <c r="M6" s="242" t="s">
        <v>88</v>
      </c>
      <c r="N6" s="242" t="s">
        <v>89</v>
      </c>
    </row>
    <row r="7" spans="2:14" ht="57.75" customHeight="1">
      <c r="B7" s="242"/>
      <c r="C7" s="242"/>
      <c r="D7" s="242"/>
      <c r="E7" s="242"/>
      <c r="F7" s="220" t="s">
        <v>90</v>
      </c>
      <c r="G7" s="220" t="s">
        <v>270</v>
      </c>
      <c r="H7" s="242"/>
      <c r="I7" s="220" t="s">
        <v>142</v>
      </c>
      <c r="J7" s="220" t="s">
        <v>143</v>
      </c>
      <c r="K7" s="220" t="s">
        <v>203</v>
      </c>
      <c r="L7" s="242"/>
      <c r="M7" s="242"/>
      <c r="N7" s="242"/>
    </row>
    <row r="8" spans="2:14" ht="31.5" customHeight="1">
      <c r="B8" s="178">
        <v>1</v>
      </c>
      <c r="C8" s="179">
        <v>1</v>
      </c>
      <c r="D8" s="179" t="s">
        <v>414</v>
      </c>
      <c r="E8" s="179" t="s">
        <v>45</v>
      </c>
      <c r="F8" s="179" t="s">
        <v>93</v>
      </c>
      <c r="G8" s="179">
        <v>200</v>
      </c>
      <c r="H8" s="181"/>
      <c r="I8" s="181"/>
      <c r="J8" s="181"/>
      <c r="K8" s="181"/>
      <c r="L8" s="179"/>
      <c r="M8" s="182"/>
      <c r="N8" s="181"/>
    </row>
    <row r="9" spans="2:14" ht="31.5" customHeight="1">
      <c r="B9" s="178">
        <v>2</v>
      </c>
      <c r="C9" s="179">
        <v>3</v>
      </c>
      <c r="D9" s="179" t="s">
        <v>415</v>
      </c>
      <c r="E9" s="179" t="s">
        <v>45</v>
      </c>
      <c r="F9" s="179" t="s">
        <v>93</v>
      </c>
      <c r="G9" s="179">
        <v>400</v>
      </c>
      <c r="H9" s="181"/>
      <c r="I9" s="181"/>
      <c r="J9" s="181"/>
      <c r="K9" s="181"/>
      <c r="L9" s="179"/>
      <c r="M9" s="182"/>
      <c r="N9" s="181"/>
    </row>
    <row r="10" spans="2:14" ht="31.5" customHeight="1">
      <c r="B10" s="178">
        <v>3</v>
      </c>
      <c r="C10" s="179"/>
      <c r="D10" s="179"/>
      <c r="E10" s="179"/>
      <c r="F10" s="179"/>
      <c r="G10" s="179"/>
      <c r="H10" s="181"/>
      <c r="I10" s="181"/>
      <c r="J10" s="181"/>
      <c r="K10" s="181"/>
      <c r="L10" s="179"/>
      <c r="M10" s="182"/>
      <c r="N10" s="181"/>
    </row>
    <row r="11" spans="2:14" ht="31.5" customHeight="1">
      <c r="B11" s="178"/>
      <c r="C11" s="179"/>
      <c r="D11" s="179"/>
      <c r="E11" s="179"/>
      <c r="F11" s="179"/>
      <c r="G11" s="179"/>
      <c r="H11" s="181"/>
      <c r="I11" s="181"/>
      <c r="J11" s="181"/>
      <c r="K11" s="181"/>
      <c r="L11" s="179"/>
      <c r="M11" s="182"/>
      <c r="N11" s="181"/>
    </row>
    <row r="12" spans="2:14" ht="31.5" customHeight="1">
      <c r="B12" s="178"/>
      <c r="C12" s="179"/>
      <c r="D12" s="179"/>
      <c r="E12" s="179"/>
      <c r="F12" s="179"/>
      <c r="G12" s="179"/>
      <c r="H12" s="181"/>
      <c r="I12" s="181"/>
      <c r="J12" s="181"/>
      <c r="K12" s="181"/>
      <c r="L12" s="179"/>
      <c r="M12" s="182"/>
      <c r="N12" s="181"/>
    </row>
    <row r="13" spans="2:14" ht="31.5" customHeight="1">
      <c r="B13" s="178"/>
      <c r="C13" s="179"/>
      <c r="D13" s="179"/>
      <c r="E13" s="179"/>
      <c r="F13" s="179"/>
      <c r="G13" s="179"/>
      <c r="H13" s="181"/>
      <c r="I13" s="181"/>
      <c r="J13" s="181"/>
      <c r="K13" s="181"/>
      <c r="L13" s="179"/>
      <c r="M13" s="182"/>
      <c r="N13" s="181"/>
    </row>
    <row r="14" spans="2:14" ht="31.5" customHeight="1">
      <c r="B14" s="178"/>
      <c r="C14" s="179"/>
      <c r="D14" s="179"/>
      <c r="E14" s="179"/>
      <c r="F14" s="179"/>
      <c r="G14" s="179"/>
      <c r="H14" s="181"/>
      <c r="I14" s="181"/>
      <c r="J14" s="181"/>
      <c r="K14" s="181"/>
      <c r="L14" s="179"/>
      <c r="M14" s="182"/>
      <c r="N14" s="181"/>
    </row>
    <row r="15" spans="2:14" ht="31.5" customHeight="1">
      <c r="B15" s="178"/>
      <c r="C15" s="179"/>
      <c r="D15" s="179"/>
      <c r="E15" s="203"/>
      <c r="F15" s="179"/>
      <c r="G15" s="179"/>
      <c r="H15" s="181"/>
      <c r="I15" s="181"/>
      <c r="J15" s="181"/>
      <c r="K15" s="181"/>
      <c r="L15" s="179"/>
      <c r="M15" s="182"/>
      <c r="N15" s="181"/>
    </row>
    <row r="16" spans="2:14" ht="31.5" customHeight="1">
      <c r="B16" s="178"/>
      <c r="C16" s="179"/>
      <c r="D16" s="179"/>
      <c r="E16" s="203"/>
      <c r="F16" s="179"/>
      <c r="G16" s="179"/>
      <c r="H16" s="181"/>
      <c r="I16" s="181"/>
      <c r="J16" s="181"/>
      <c r="K16" s="181"/>
      <c r="L16" s="179"/>
      <c r="M16" s="182"/>
      <c r="N16" s="181"/>
    </row>
    <row r="17" spans="2:14" ht="31.5" customHeight="1">
      <c r="B17" s="178"/>
      <c r="C17" s="179"/>
      <c r="D17" s="179"/>
      <c r="E17" s="203"/>
      <c r="F17" s="179"/>
      <c r="G17" s="179"/>
      <c r="H17" s="181"/>
      <c r="I17" s="181"/>
      <c r="J17" s="181"/>
      <c r="K17" s="181"/>
      <c r="L17" s="179"/>
      <c r="M17" s="182"/>
      <c r="N17" s="181"/>
    </row>
    <row r="18" spans="2:14" ht="31.5" customHeight="1">
      <c r="B18" s="178"/>
      <c r="C18" s="179"/>
      <c r="D18" s="179"/>
      <c r="E18" s="203"/>
      <c r="F18" s="179"/>
      <c r="G18" s="179"/>
      <c r="H18" s="181"/>
      <c r="I18" s="181"/>
      <c r="J18" s="181"/>
      <c r="K18" s="181"/>
      <c r="L18" s="179"/>
      <c r="M18" s="182"/>
      <c r="N18" s="181"/>
    </row>
    <row r="19" spans="2:14" ht="31.5" customHeight="1">
      <c r="B19" s="178"/>
      <c r="C19" s="179"/>
      <c r="D19" s="179"/>
      <c r="E19" s="203"/>
      <c r="F19" s="179"/>
      <c r="G19" s="179"/>
      <c r="H19" s="181"/>
      <c r="I19" s="181"/>
      <c r="J19" s="181"/>
      <c r="K19" s="181"/>
      <c r="L19" s="179"/>
      <c r="M19" s="182"/>
      <c r="N19" s="181"/>
    </row>
    <row r="20" spans="2:14" ht="31.5" customHeight="1">
      <c r="B20" s="178"/>
      <c r="C20" s="179"/>
      <c r="D20" s="179"/>
      <c r="E20" s="203"/>
      <c r="F20" s="179"/>
      <c r="G20" s="179"/>
      <c r="H20" s="181"/>
      <c r="I20" s="181"/>
      <c r="J20" s="181"/>
      <c r="K20" s="181"/>
      <c r="L20" s="179"/>
      <c r="M20" s="182"/>
      <c r="N20" s="181"/>
    </row>
    <row r="21" spans="2:14" ht="31.5" customHeight="1">
      <c r="B21" s="178"/>
      <c r="C21" s="179"/>
      <c r="D21" s="179"/>
      <c r="E21" s="203"/>
      <c r="F21" s="179"/>
      <c r="G21" s="179"/>
      <c r="H21" s="181"/>
      <c r="I21" s="181"/>
      <c r="J21" s="181"/>
      <c r="K21" s="181"/>
      <c r="L21" s="179"/>
      <c r="M21" s="182"/>
      <c r="N21" s="181"/>
    </row>
    <row r="22" spans="2:14" ht="31.5" customHeight="1">
      <c r="B22" s="178"/>
      <c r="C22" s="179"/>
      <c r="D22" s="179"/>
      <c r="E22" s="203"/>
      <c r="F22" s="179"/>
      <c r="G22" s="179"/>
      <c r="H22" s="181"/>
      <c r="I22" s="181"/>
      <c r="J22" s="181"/>
      <c r="K22" s="181"/>
      <c r="L22" s="179"/>
      <c r="M22" s="182"/>
      <c r="N22" s="181"/>
    </row>
    <row r="23" spans="2:14" ht="31.5" customHeight="1">
      <c r="B23" s="178"/>
      <c r="C23" s="179"/>
      <c r="D23" s="179"/>
      <c r="E23" s="203"/>
      <c r="F23" s="179"/>
      <c r="G23" s="179"/>
      <c r="H23" s="181"/>
      <c r="I23" s="181"/>
      <c r="J23" s="181"/>
      <c r="K23" s="181"/>
      <c r="L23" s="179"/>
      <c r="M23" s="182"/>
      <c r="N23" s="181"/>
    </row>
    <row r="24" spans="2:14" s="67" customFormat="1" ht="46.5" customHeight="1">
      <c r="C24" s="241" t="s">
        <v>107</v>
      </c>
      <c r="D24" s="241"/>
      <c r="E24" s="79"/>
      <c r="F24" s="73" t="s">
        <v>275</v>
      </c>
      <c r="I24" s="78" t="s">
        <v>114</v>
      </c>
      <c r="K24" s="218"/>
      <c r="M24" s="78" t="s">
        <v>133</v>
      </c>
    </row>
    <row r="25" spans="2:14" s="67" customFormat="1">
      <c r="C25" s="217"/>
      <c r="D25" s="217"/>
      <c r="E25" s="79"/>
      <c r="F25" s="76"/>
      <c r="I25" s="78"/>
      <c r="K25" s="218"/>
      <c r="M25" s="78"/>
    </row>
    <row r="26" spans="2:14" s="67" customFormat="1" ht="41.25" customHeight="1">
      <c r="C26" s="241" t="s">
        <v>276</v>
      </c>
      <c r="D26" s="241"/>
      <c r="E26" s="79"/>
      <c r="F26" s="73" t="s">
        <v>134</v>
      </c>
      <c r="I26" s="78" t="s">
        <v>115</v>
      </c>
      <c r="K26" s="218"/>
      <c r="M26" s="78" t="s">
        <v>135</v>
      </c>
    </row>
    <row r="27" spans="2:14" s="67" customFormat="1">
      <c r="C27" s="217"/>
      <c r="D27" s="217"/>
      <c r="E27" s="222"/>
      <c r="F27" s="76"/>
      <c r="I27" s="78"/>
      <c r="K27" s="218"/>
      <c r="M27" s="78"/>
    </row>
    <row r="28" spans="2:14" s="67" customFormat="1" ht="39" customHeight="1">
      <c r="C28" s="241" t="s">
        <v>108</v>
      </c>
      <c r="D28" s="241"/>
      <c r="E28" s="79"/>
      <c r="F28" s="73" t="s">
        <v>136</v>
      </c>
      <c r="I28" s="78" t="s">
        <v>116</v>
      </c>
      <c r="K28" s="218"/>
      <c r="M28" s="78" t="s">
        <v>137</v>
      </c>
    </row>
    <row r="29" spans="2:14" s="67" customFormat="1">
      <c r="C29" s="217"/>
      <c r="D29" s="217"/>
      <c r="E29" s="222"/>
      <c r="F29" s="76"/>
      <c r="I29" s="78"/>
      <c r="K29" s="218"/>
      <c r="M29" s="78"/>
    </row>
    <row r="30" spans="2:14" s="67" customFormat="1" ht="39" customHeight="1">
      <c r="C30" s="241" t="s">
        <v>109</v>
      </c>
      <c r="D30" s="241"/>
      <c r="E30" s="79"/>
      <c r="F30" s="73" t="s">
        <v>138</v>
      </c>
      <c r="I30" s="70" t="s">
        <v>117</v>
      </c>
      <c r="K30" s="217"/>
      <c r="M30" s="70" t="s">
        <v>139</v>
      </c>
    </row>
    <row r="31" spans="2:14" s="67" customFormat="1">
      <c r="F31" s="217"/>
    </row>
    <row r="32" spans="2:14" s="67" customFormat="1">
      <c r="F32" s="217"/>
    </row>
    <row r="33" spans="9:13" s="67" customFormat="1">
      <c r="I33" s="71"/>
      <c r="J33" s="71"/>
      <c r="K33" s="71"/>
      <c r="L33" s="71"/>
      <c r="M33" s="71"/>
    </row>
  </sheetData>
  <sheetProtection formatCells="0" formatColumns="0" formatRows="0" insertColumns="0" insertRows="0" insertHyperlinks="0" deleteColumns="0" deleteRows="0" sort="0" autoFilter="0" pivotTables="0"/>
  <mergeCells count="17">
    <mergeCell ref="M6:M7"/>
    <mergeCell ref="N6:N7"/>
    <mergeCell ref="J2:N2"/>
    <mergeCell ref="B3:N3"/>
    <mergeCell ref="M5:N5"/>
    <mergeCell ref="B6:B7"/>
    <mergeCell ref="C6:C7"/>
    <mergeCell ref="D6:D7"/>
    <mergeCell ref="E6:E7"/>
    <mergeCell ref="F6:G6"/>
    <mergeCell ref="H6:H7"/>
    <mergeCell ref="I6:K6"/>
    <mergeCell ref="C24:D24"/>
    <mergeCell ref="C26:D26"/>
    <mergeCell ref="C28:D28"/>
    <mergeCell ref="C30:D30"/>
    <mergeCell ref="L6:L7"/>
  </mergeCells>
  <conditionalFormatting sqref="D24:D33">
    <cfRule type="duplicateValues" dxfId="18" priority="3"/>
  </conditionalFormatting>
  <printOptions horizontalCentered="1"/>
  <pageMargins left="0.19685039370078741" right="0.19685039370078741" top="0.19685039370078741" bottom="0.19685039370078741" header="0" footer="0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85" zoomScaleSheetLayoutView="85" workbookViewId="0">
      <selection activeCell="D14" sqref="D14"/>
    </sheetView>
  </sheetViews>
  <sheetFormatPr defaultRowHeight="15"/>
  <cols>
    <col min="1" max="1" width="5.28515625" style="14" customWidth="1"/>
    <col min="2" max="2" width="28.28515625" style="14" customWidth="1"/>
    <col min="3" max="3" width="12.28515625" style="14" customWidth="1"/>
    <col min="4" max="4" width="15" style="14" customWidth="1"/>
    <col min="5" max="5" width="12.28515625" style="14" customWidth="1"/>
    <col min="6" max="6" width="15" style="14" customWidth="1"/>
    <col min="7" max="7" width="12.28515625" style="14" customWidth="1"/>
    <col min="8" max="8" width="15" style="14" customWidth="1"/>
    <col min="9" max="9" width="9.140625" style="14"/>
    <col min="10" max="10" width="12.42578125" style="14" bestFit="1" customWidth="1"/>
    <col min="11" max="11" width="10" style="14" bestFit="1" customWidth="1"/>
    <col min="12" max="12" width="11.28515625" style="14" bestFit="1" customWidth="1"/>
    <col min="13" max="16384" width="9.140625" style="14"/>
  </cols>
  <sheetData>
    <row r="1" spans="1:11" ht="72.75" customHeight="1">
      <c r="A1" s="299" t="s">
        <v>78</v>
      </c>
      <c r="B1" s="299"/>
      <c r="C1" s="299"/>
      <c r="D1" s="299"/>
      <c r="E1" s="299"/>
      <c r="F1" s="299"/>
      <c r="G1" s="299"/>
      <c r="H1" s="299"/>
    </row>
    <row r="2" spans="1:11" ht="15.75" thickBot="1">
      <c r="B2" s="15"/>
      <c r="C2" s="15"/>
      <c r="D2" s="15"/>
      <c r="E2" s="16"/>
      <c r="G2" s="300" t="s">
        <v>75</v>
      </c>
      <c r="H2" s="300"/>
    </row>
    <row r="3" spans="1:11" ht="40.5" customHeight="1" thickBot="1">
      <c r="A3" s="301" t="s">
        <v>55</v>
      </c>
      <c r="B3" s="301" t="s">
        <v>54</v>
      </c>
      <c r="C3" s="301" t="s">
        <v>77</v>
      </c>
      <c r="D3" s="301"/>
      <c r="E3" s="301" t="s">
        <v>79</v>
      </c>
      <c r="F3" s="301"/>
      <c r="G3" s="301" t="s">
        <v>80</v>
      </c>
      <c r="H3" s="301"/>
    </row>
    <row r="4" spans="1:11" ht="35.25" customHeight="1" thickBot="1">
      <c r="A4" s="301"/>
      <c r="B4" s="301"/>
      <c r="C4" s="32" t="s">
        <v>74</v>
      </c>
      <c r="D4" s="32" t="s">
        <v>76</v>
      </c>
      <c r="E4" s="32" t="s">
        <v>74</v>
      </c>
      <c r="F4" s="32" t="s">
        <v>76</v>
      </c>
      <c r="G4" s="32" t="s">
        <v>74</v>
      </c>
      <c r="H4" s="32" t="s">
        <v>76</v>
      </c>
    </row>
    <row r="5" spans="1:11" s="33" customFormat="1" ht="19.5" customHeight="1">
      <c r="A5" s="297" t="s">
        <v>50</v>
      </c>
      <c r="B5" s="298"/>
      <c r="C5" s="31">
        <f t="shared" ref="C5:H5" si="0">SUM(C6:C21)</f>
        <v>0</v>
      </c>
      <c r="D5" s="31">
        <f t="shared" si="0"/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J5" s="34"/>
      <c r="K5" s="34"/>
    </row>
    <row r="6" spans="1:11" ht="18.75" customHeight="1">
      <c r="A6" s="19">
        <v>1</v>
      </c>
      <c r="B6" s="21" t="s">
        <v>14</v>
      </c>
      <c r="C6" s="20"/>
      <c r="D6" s="20"/>
      <c r="E6" s="20"/>
      <c r="F6" s="20"/>
      <c r="G6" s="20"/>
      <c r="H6" s="22"/>
      <c r="J6" s="17"/>
      <c r="K6" s="17"/>
    </row>
    <row r="7" spans="1:11" ht="18.75" customHeight="1">
      <c r="A7" s="19">
        <v>2</v>
      </c>
      <c r="B7" s="21" t="s">
        <v>5</v>
      </c>
      <c r="C7" s="20"/>
      <c r="D7" s="20"/>
      <c r="E7" s="18"/>
      <c r="F7" s="23"/>
      <c r="G7" s="23"/>
      <c r="H7" s="24"/>
      <c r="J7" s="17"/>
      <c r="K7" s="17"/>
    </row>
    <row r="8" spans="1:11" ht="18.75" customHeight="1">
      <c r="A8" s="19">
        <v>3</v>
      </c>
      <c r="B8" s="21" t="s">
        <v>1</v>
      </c>
      <c r="C8" s="20"/>
      <c r="D8" s="20"/>
      <c r="E8" s="18"/>
      <c r="F8" s="23"/>
      <c r="G8" s="23"/>
      <c r="H8" s="24"/>
      <c r="J8" s="17"/>
      <c r="K8" s="17"/>
    </row>
    <row r="9" spans="1:11" ht="18.75" customHeight="1">
      <c r="A9" s="19">
        <v>4</v>
      </c>
      <c r="B9" s="21" t="s">
        <v>2</v>
      </c>
      <c r="C9" s="20"/>
      <c r="D9" s="20"/>
      <c r="E9" s="18"/>
      <c r="F9" s="23"/>
      <c r="G9" s="23"/>
      <c r="H9" s="24"/>
      <c r="J9" s="17"/>
      <c r="K9" s="17"/>
    </row>
    <row r="10" spans="1:11" ht="18.75" customHeight="1">
      <c r="A10" s="19">
        <v>5</v>
      </c>
      <c r="B10" s="21" t="s">
        <v>3</v>
      </c>
      <c r="C10" s="20"/>
      <c r="D10" s="20"/>
      <c r="E10" s="18"/>
      <c r="F10" s="23"/>
      <c r="G10" s="23"/>
      <c r="H10" s="24"/>
      <c r="J10" s="17"/>
      <c r="K10" s="17"/>
    </row>
    <row r="11" spans="1:11" ht="18.75" customHeight="1">
      <c r="A11" s="19">
        <v>6</v>
      </c>
      <c r="B11" s="21" t="s">
        <v>4</v>
      </c>
      <c r="C11" s="20"/>
      <c r="D11" s="20"/>
      <c r="E11" s="18"/>
      <c r="F11" s="23"/>
      <c r="G11" s="23"/>
      <c r="H11" s="24"/>
      <c r="J11" s="17"/>
      <c r="K11" s="17"/>
    </row>
    <row r="12" spans="1:11" ht="18.75" customHeight="1">
      <c r="A12" s="19">
        <v>7</v>
      </c>
      <c r="B12" s="21" t="s">
        <v>7</v>
      </c>
      <c r="C12" s="20"/>
      <c r="D12" s="20"/>
      <c r="E12" s="18"/>
      <c r="F12" s="23"/>
      <c r="G12" s="23"/>
      <c r="H12" s="24"/>
      <c r="J12" s="17"/>
      <c r="K12" s="17"/>
    </row>
    <row r="13" spans="1:11" ht="18.75" customHeight="1">
      <c r="A13" s="19">
        <v>8</v>
      </c>
      <c r="B13" s="21" t="s">
        <v>8</v>
      </c>
      <c r="C13" s="20"/>
      <c r="D13" s="20"/>
      <c r="E13" s="18"/>
      <c r="F13" s="23"/>
      <c r="G13" s="23"/>
      <c r="H13" s="24"/>
      <c r="J13" s="17"/>
      <c r="K13" s="17"/>
    </row>
    <row r="14" spans="1:11" ht="18.75" customHeight="1">
      <c r="A14" s="19">
        <v>9</v>
      </c>
      <c r="B14" s="21" t="s">
        <v>9</v>
      </c>
      <c r="C14" s="20"/>
      <c r="D14" s="20"/>
      <c r="E14" s="18"/>
      <c r="F14" s="23"/>
      <c r="G14" s="23"/>
      <c r="H14" s="24"/>
      <c r="J14" s="17"/>
      <c r="K14" s="17"/>
    </row>
    <row r="15" spans="1:11" ht="18.75" customHeight="1">
      <c r="A15" s="19">
        <v>10</v>
      </c>
      <c r="B15" s="21" t="s">
        <v>10</v>
      </c>
      <c r="C15" s="20"/>
      <c r="D15" s="20"/>
      <c r="E15" s="18"/>
      <c r="F15" s="23"/>
      <c r="G15" s="23"/>
      <c r="H15" s="24"/>
      <c r="J15" s="17"/>
      <c r="K15" s="17"/>
    </row>
    <row r="16" spans="1:11" ht="18.75" customHeight="1">
      <c r="A16" s="19">
        <v>11</v>
      </c>
      <c r="B16" s="21" t="s">
        <v>11</v>
      </c>
      <c r="C16" s="20"/>
      <c r="D16" s="20"/>
      <c r="E16" s="18"/>
      <c r="F16" s="23"/>
      <c r="G16" s="23"/>
      <c r="H16" s="24"/>
      <c r="J16" s="17"/>
      <c r="K16" s="17"/>
    </row>
    <row r="17" spans="1:11" ht="18.75" customHeight="1">
      <c r="A17" s="19">
        <v>12</v>
      </c>
      <c r="B17" s="21" t="s">
        <v>12</v>
      </c>
      <c r="C17" s="20"/>
      <c r="D17" s="20"/>
      <c r="E17" s="18"/>
      <c r="F17" s="23"/>
      <c r="G17" s="23"/>
      <c r="H17" s="24"/>
      <c r="J17" s="17"/>
      <c r="K17" s="17"/>
    </row>
    <row r="18" spans="1:11" ht="18.75" customHeight="1">
      <c r="A18" s="19">
        <v>13</v>
      </c>
      <c r="B18" s="21" t="s">
        <v>13</v>
      </c>
      <c r="C18" s="20"/>
      <c r="D18" s="20"/>
      <c r="E18" s="18"/>
      <c r="F18" s="23"/>
      <c r="G18" s="23"/>
      <c r="H18" s="24"/>
      <c r="J18" s="17"/>
      <c r="K18" s="17"/>
    </row>
    <row r="19" spans="1:11" ht="18.75" customHeight="1">
      <c r="A19" s="19">
        <v>14</v>
      </c>
      <c r="B19" s="21" t="s">
        <v>15</v>
      </c>
      <c r="C19" s="20"/>
      <c r="D19" s="20"/>
      <c r="E19" s="18"/>
      <c r="F19" s="23"/>
      <c r="G19" s="23"/>
      <c r="H19" s="24"/>
      <c r="J19" s="17"/>
      <c r="K19" s="17"/>
    </row>
    <row r="20" spans="1:11" ht="18.75" customHeight="1">
      <c r="A20" s="19">
        <v>15</v>
      </c>
      <c r="B20" s="21" t="s">
        <v>16</v>
      </c>
      <c r="C20" s="20"/>
      <c r="D20" s="20"/>
      <c r="E20" s="18"/>
      <c r="F20" s="23"/>
      <c r="G20" s="23"/>
      <c r="H20" s="24"/>
      <c r="J20" s="17"/>
      <c r="K20" s="17"/>
    </row>
    <row r="21" spans="1:11" ht="18.75" customHeight="1" thickBot="1">
      <c r="A21" s="25">
        <v>16</v>
      </c>
      <c r="B21" s="26" t="s">
        <v>6</v>
      </c>
      <c r="C21" s="27"/>
      <c r="D21" s="27"/>
      <c r="E21" s="28"/>
      <c r="F21" s="29"/>
      <c r="G21" s="29"/>
      <c r="H21" s="30"/>
      <c r="J21" s="17"/>
      <c r="K21" s="17"/>
    </row>
  </sheetData>
  <mergeCells count="8">
    <mergeCell ref="A5:B5"/>
    <mergeCell ref="A1:H1"/>
    <mergeCell ref="G2:H2"/>
    <mergeCell ref="B3:B4"/>
    <mergeCell ref="A3:A4"/>
    <mergeCell ref="C3:D3"/>
    <mergeCell ref="E3:F3"/>
    <mergeCell ref="G3:H3"/>
  </mergeCells>
  <printOptions horizontalCentered="1"/>
  <pageMargins left="0.27559055118110237" right="0.27559055118110237" top="0.27559055118110237" bottom="0.27559055118110237" header="0.27559055118110237" footer="0.27559055118110237"/>
  <pageSetup paperSize="9" scale="11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9"/>
  <sheetViews>
    <sheetView view="pageBreakPreview" zoomScale="85" zoomScaleNormal="130" zoomScaleSheetLayoutView="85" workbookViewId="0">
      <selection activeCell="B32" sqref="B32"/>
    </sheetView>
  </sheetViews>
  <sheetFormatPr defaultRowHeight="11.25"/>
  <cols>
    <col min="1" max="1" width="3.5703125" style="2" customWidth="1"/>
    <col min="2" max="2" width="41.85546875" style="2" customWidth="1"/>
    <col min="3" max="3" width="30.28515625" style="2" customWidth="1"/>
    <col min="4" max="5" width="16.7109375" style="3" customWidth="1"/>
    <col min="6" max="6" width="11" style="3" customWidth="1"/>
    <col min="7" max="16384" width="9.140625" style="2"/>
  </cols>
  <sheetData>
    <row r="2" spans="1:6" ht="26.25" customHeight="1">
      <c r="A2" s="302" t="s">
        <v>81</v>
      </c>
      <c r="B2" s="302"/>
      <c r="C2" s="302"/>
      <c r="D2" s="302"/>
      <c r="E2" s="302"/>
      <c r="F2" s="302"/>
    </row>
    <row r="3" spans="1:6" ht="12" thickBot="1">
      <c r="A3" s="303"/>
      <c r="B3" s="303"/>
      <c r="C3" s="303"/>
      <c r="D3" s="303"/>
      <c r="E3" s="303"/>
      <c r="F3" s="303"/>
    </row>
    <row r="4" spans="1:6" ht="32.25" thickBot="1">
      <c r="A4" s="13" t="s">
        <v>33</v>
      </c>
      <c r="B4" s="1" t="s">
        <v>56</v>
      </c>
      <c r="C4" s="1" t="s">
        <v>51</v>
      </c>
      <c r="D4" s="1" t="s">
        <v>57</v>
      </c>
      <c r="E4" s="1" t="s">
        <v>59</v>
      </c>
      <c r="F4" s="1" t="s">
        <v>58</v>
      </c>
    </row>
    <row r="5" spans="1:6" ht="16.5" customHeight="1">
      <c r="A5" s="304" t="s">
        <v>71</v>
      </c>
      <c r="B5" s="305"/>
      <c r="C5" s="306"/>
      <c r="D5" s="10">
        <f>SUM(D6:D19)</f>
        <v>0</v>
      </c>
      <c r="E5" s="10">
        <f>SUM(E6:E19)</f>
        <v>0</v>
      </c>
      <c r="F5" s="11">
        <f>SUM(F6:F19)</f>
        <v>0</v>
      </c>
    </row>
    <row r="6" spans="1:6" ht="23.25" customHeight="1">
      <c r="A6" s="4"/>
      <c r="B6" s="7"/>
      <c r="C6" s="5"/>
      <c r="D6" s="5"/>
      <c r="E6" s="5"/>
      <c r="F6" s="6"/>
    </row>
    <row r="7" spans="1:6" ht="23.25" customHeight="1">
      <c r="A7" s="4"/>
      <c r="B7" s="7"/>
      <c r="C7" s="5"/>
      <c r="D7" s="5"/>
      <c r="E7" s="5"/>
      <c r="F7" s="6"/>
    </row>
    <row r="8" spans="1:6" ht="23.25" customHeight="1">
      <c r="A8" s="4"/>
      <c r="B8" s="8"/>
      <c r="C8" s="5"/>
      <c r="D8" s="5"/>
      <c r="E8" s="5"/>
      <c r="F8" s="6"/>
    </row>
    <row r="9" spans="1:6" s="3" customFormat="1" ht="23.25" customHeight="1">
      <c r="A9" s="4"/>
      <c r="B9" s="9"/>
      <c r="C9" s="5"/>
      <c r="D9" s="5"/>
      <c r="E9" s="5"/>
      <c r="F9" s="6"/>
    </row>
    <row r="10" spans="1:6" s="3" customFormat="1" ht="23.25" customHeight="1">
      <c r="A10" s="4"/>
      <c r="B10" s="43"/>
      <c r="C10" s="5"/>
      <c r="D10" s="5"/>
      <c r="E10" s="5"/>
      <c r="F10" s="6"/>
    </row>
    <row r="11" spans="1:6" s="3" customFormat="1" ht="23.25" customHeight="1">
      <c r="A11" s="4"/>
      <c r="B11" s="43"/>
      <c r="C11" s="5"/>
      <c r="D11" s="5"/>
      <c r="E11" s="5"/>
      <c r="F11" s="6"/>
    </row>
    <row r="12" spans="1:6" s="3" customFormat="1" ht="23.25" customHeight="1">
      <c r="A12" s="4"/>
      <c r="B12" s="43"/>
      <c r="C12" s="5"/>
      <c r="D12" s="5"/>
      <c r="E12" s="5"/>
      <c r="F12" s="6"/>
    </row>
    <row r="13" spans="1:6" s="3" customFormat="1" ht="23.25" customHeight="1">
      <c r="A13" s="4"/>
      <c r="B13" s="43"/>
      <c r="C13" s="5"/>
      <c r="D13" s="5"/>
      <c r="E13" s="5"/>
      <c r="F13" s="6"/>
    </row>
    <row r="14" spans="1:6" s="3" customFormat="1" ht="23.25" customHeight="1">
      <c r="A14" s="4"/>
      <c r="B14" s="43"/>
      <c r="C14" s="5"/>
      <c r="D14" s="5"/>
      <c r="E14" s="5"/>
      <c r="F14" s="6"/>
    </row>
    <row r="15" spans="1:6" s="3" customFormat="1" ht="23.25" customHeight="1">
      <c r="A15" s="4"/>
      <c r="B15" s="43"/>
      <c r="C15" s="5"/>
      <c r="D15" s="5"/>
      <c r="E15" s="5"/>
      <c r="F15" s="6"/>
    </row>
    <row r="16" spans="1:6" s="3" customFormat="1" ht="23.25" customHeight="1">
      <c r="A16" s="4"/>
      <c r="B16" s="43"/>
      <c r="C16" s="5"/>
      <c r="D16" s="5"/>
      <c r="E16" s="5"/>
      <c r="F16" s="6"/>
    </row>
    <row r="17" spans="1:6" s="3" customFormat="1" ht="23.25" customHeight="1">
      <c r="A17" s="4"/>
      <c r="B17" s="43"/>
      <c r="C17" s="5"/>
      <c r="D17" s="5"/>
      <c r="E17" s="5"/>
      <c r="F17" s="6"/>
    </row>
    <row r="18" spans="1:6" s="3" customFormat="1" ht="23.25" customHeight="1">
      <c r="A18" s="4"/>
      <c r="B18" s="43"/>
      <c r="C18" s="5"/>
      <c r="D18" s="5"/>
      <c r="E18" s="5"/>
      <c r="F18" s="6"/>
    </row>
    <row r="19" spans="1:6" s="3" customFormat="1" ht="23.25" customHeight="1" thickBot="1">
      <c r="A19" s="12"/>
      <c r="B19" s="44"/>
      <c r="C19" s="45"/>
      <c r="D19" s="45"/>
      <c r="E19" s="45"/>
      <c r="F19" s="46"/>
    </row>
  </sheetData>
  <mergeCells count="3">
    <mergeCell ref="A2:F2"/>
    <mergeCell ref="A3:F3"/>
    <mergeCell ref="A5:C5"/>
  </mergeCells>
  <conditionalFormatting sqref="B1:B4 B6:B1048576">
    <cfRule type="duplicateValues" dxfId="6" priority="3"/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1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72"/>
  <sheetViews>
    <sheetView showZeros="0" view="pageBreakPreview" zoomScale="70" zoomScaleSheetLayoutView="70" workbookViewId="0">
      <pane ySplit="7" topLeftCell="A59" activePane="bottomLeft" state="frozen"/>
      <selection pane="bottomLeft" activeCell="H29" sqref="H29"/>
    </sheetView>
  </sheetViews>
  <sheetFormatPr defaultRowHeight="15.75"/>
  <cols>
    <col min="1" max="1" width="4.42578125" style="194" customWidth="1"/>
    <col min="2" max="2" width="7.28515625" style="194" customWidth="1"/>
    <col min="3" max="3" width="19.5703125" style="194" customWidth="1"/>
    <col min="4" max="4" width="7" style="194" hidden="1" customWidth="1"/>
    <col min="5" max="5" width="48" style="194" customWidth="1"/>
    <col min="6" max="10" width="34.28515625" style="194" customWidth="1"/>
    <col min="11" max="11" width="11.85546875" style="194" hidden="1" customWidth="1"/>
    <col min="12" max="12" width="13.7109375" style="194" hidden="1" customWidth="1"/>
    <col min="13" max="13" width="13.5703125" style="194" hidden="1" customWidth="1"/>
    <col min="14" max="14" width="13.7109375" style="194" hidden="1" customWidth="1"/>
    <col min="15" max="15" width="12.85546875" style="194" hidden="1" customWidth="1"/>
    <col min="16" max="16" width="16.42578125" style="194" hidden="1" customWidth="1"/>
    <col min="17" max="17" width="25.5703125" style="194" hidden="1" customWidth="1"/>
    <col min="18" max="18" width="19.42578125" style="194" hidden="1" customWidth="1"/>
    <col min="19" max="19" width="10.85546875" style="194" hidden="1" customWidth="1"/>
    <col min="20" max="22" width="24.7109375" style="194" customWidth="1"/>
    <col min="23" max="16384" width="9.140625" style="194"/>
  </cols>
  <sheetData>
    <row r="2" spans="2:19">
      <c r="O2" s="243"/>
      <c r="P2" s="243"/>
      <c r="Q2" s="243"/>
      <c r="R2" s="243"/>
      <c r="S2" s="243"/>
    </row>
    <row r="3" spans="2:19" ht="18.75">
      <c r="B3" s="244" t="s">
        <v>306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</row>
    <row r="4" spans="2:19" ht="28.5" customHeight="1">
      <c r="B4" s="244" t="s">
        <v>307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</row>
    <row r="5" spans="2:19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309" t="s">
        <v>49</v>
      </c>
      <c r="S5" s="309"/>
    </row>
    <row r="6" spans="2:19" ht="29.25" customHeight="1">
      <c r="B6" s="242" t="s">
        <v>33</v>
      </c>
      <c r="C6" s="242" t="s">
        <v>308</v>
      </c>
      <c r="D6" s="310" t="s">
        <v>156</v>
      </c>
      <c r="E6" s="242" t="s">
        <v>309</v>
      </c>
      <c r="F6" s="242" t="s">
        <v>84</v>
      </c>
      <c r="G6" s="242" t="s">
        <v>310</v>
      </c>
      <c r="H6" s="242" t="s">
        <v>311</v>
      </c>
      <c r="I6" s="242" t="s">
        <v>312</v>
      </c>
      <c r="J6" s="242" t="s">
        <v>313</v>
      </c>
      <c r="K6" s="242" t="s">
        <v>268</v>
      </c>
      <c r="L6" s="242"/>
      <c r="M6" s="242" t="s">
        <v>269</v>
      </c>
      <c r="N6" s="242" t="s">
        <v>86</v>
      </c>
      <c r="O6" s="242"/>
      <c r="P6" s="242"/>
      <c r="Q6" s="242" t="s">
        <v>87</v>
      </c>
      <c r="R6" s="242" t="s">
        <v>88</v>
      </c>
      <c r="S6" s="242" t="s">
        <v>89</v>
      </c>
    </row>
    <row r="7" spans="2:19" ht="24.75" customHeight="1">
      <c r="B7" s="242"/>
      <c r="C7" s="242"/>
      <c r="D7" s="310"/>
      <c r="E7" s="242"/>
      <c r="F7" s="242"/>
      <c r="G7" s="242"/>
      <c r="H7" s="242"/>
      <c r="I7" s="242"/>
      <c r="J7" s="242"/>
      <c r="K7" s="195" t="s">
        <v>90</v>
      </c>
      <c r="L7" s="195" t="s">
        <v>270</v>
      </c>
      <c r="M7" s="242"/>
      <c r="N7" s="195" t="s">
        <v>142</v>
      </c>
      <c r="O7" s="195" t="s">
        <v>143</v>
      </c>
      <c r="P7" s="195" t="s">
        <v>401</v>
      </c>
      <c r="Q7" s="242"/>
      <c r="R7" s="242"/>
      <c r="S7" s="242"/>
    </row>
    <row r="8" spans="2:19" s="54" customFormat="1" ht="33" customHeight="1">
      <c r="B8" s="195"/>
      <c r="C8" s="195"/>
      <c r="D8" s="242" t="s">
        <v>277</v>
      </c>
      <c r="E8" s="242"/>
      <c r="F8" s="242"/>
      <c r="G8" s="195"/>
      <c r="H8" s="195"/>
      <c r="I8" s="195"/>
      <c r="J8" s="195"/>
      <c r="K8" s="195"/>
      <c r="L8" s="195">
        <f>+L9+L18+L28+L36+L41+L43+L48+L54+L57</f>
        <v>3092.8</v>
      </c>
      <c r="M8" s="195">
        <f t="shared" ref="M8:P8" si="0">+M9+M18+M28+M36+M41+M43+M48+M54+M57</f>
        <v>35057</v>
      </c>
      <c r="N8" s="195">
        <f t="shared" si="0"/>
        <v>10182</v>
      </c>
      <c r="O8" s="195">
        <f t="shared" si="0"/>
        <v>24895</v>
      </c>
      <c r="P8" s="195">
        <f t="shared" si="0"/>
        <v>0</v>
      </c>
      <c r="Q8" s="195"/>
      <c r="R8" s="195"/>
      <c r="S8" s="195">
        <f>+S9+S18+S28+S36+S41+S43+S48+S54+S57</f>
        <v>192</v>
      </c>
    </row>
    <row r="9" spans="2:19" ht="31.5" customHeight="1">
      <c r="B9" s="195">
        <v>8</v>
      </c>
      <c r="C9" s="195"/>
      <c r="D9" s="242" t="s">
        <v>38</v>
      </c>
      <c r="E9" s="242"/>
      <c r="F9" s="242"/>
      <c r="G9" s="195"/>
      <c r="H9" s="195"/>
      <c r="I9" s="195"/>
      <c r="J9" s="195"/>
      <c r="K9" s="195"/>
      <c r="L9" s="195">
        <f>SUM(L10:L17)</f>
        <v>300</v>
      </c>
      <c r="M9" s="195">
        <f t="shared" ref="M9:S9" si="1">SUM(M10:M17)</f>
        <v>230</v>
      </c>
      <c r="N9" s="195">
        <f t="shared" si="1"/>
        <v>80</v>
      </c>
      <c r="O9" s="195">
        <f t="shared" si="1"/>
        <v>150</v>
      </c>
      <c r="P9" s="195">
        <f t="shared" si="1"/>
        <v>0</v>
      </c>
      <c r="Q9" s="195"/>
      <c r="R9" s="195"/>
      <c r="S9" s="195">
        <f t="shared" si="1"/>
        <v>20</v>
      </c>
    </row>
    <row r="10" spans="2:19" ht="31.5" customHeight="1">
      <c r="B10" s="178">
        <v>1</v>
      </c>
      <c r="C10" s="178" t="s">
        <v>7</v>
      </c>
      <c r="D10" s="179" t="s">
        <v>191</v>
      </c>
      <c r="E10" s="179" t="s">
        <v>208</v>
      </c>
      <c r="F10" s="179" t="s">
        <v>92</v>
      </c>
      <c r="G10" s="179" t="s">
        <v>208</v>
      </c>
      <c r="H10" s="179" t="s">
        <v>397</v>
      </c>
      <c r="I10" s="179" t="s">
        <v>394</v>
      </c>
      <c r="J10" s="179" t="s">
        <v>411</v>
      </c>
      <c r="K10" s="179" t="s">
        <v>199</v>
      </c>
      <c r="L10" s="179">
        <v>30</v>
      </c>
      <c r="M10" s="181">
        <v>30</v>
      </c>
      <c r="N10" s="181">
        <v>5</v>
      </c>
      <c r="O10" s="181">
        <v>25</v>
      </c>
      <c r="P10" s="181"/>
      <c r="Q10" s="179" t="s">
        <v>67</v>
      </c>
      <c r="R10" s="182">
        <v>43586</v>
      </c>
      <c r="S10" s="181">
        <v>3</v>
      </c>
    </row>
    <row r="11" spans="2:19" ht="31.5" customHeight="1">
      <c r="B11" s="178">
        <f t="shared" ref="B11:B67" si="2">+B10+1</f>
        <v>2</v>
      </c>
      <c r="C11" s="178" t="s">
        <v>7</v>
      </c>
      <c r="D11" s="179" t="s">
        <v>191</v>
      </c>
      <c r="E11" s="179" t="s">
        <v>209</v>
      </c>
      <c r="F11" s="179" t="s">
        <v>92</v>
      </c>
      <c r="G11" s="179" t="s">
        <v>209</v>
      </c>
      <c r="H11" s="179" t="s">
        <v>389</v>
      </c>
      <c r="I11" s="179" t="s">
        <v>314</v>
      </c>
      <c r="J11" s="179" t="s">
        <v>411</v>
      </c>
      <c r="K11" s="179" t="s">
        <v>199</v>
      </c>
      <c r="L11" s="179">
        <v>30</v>
      </c>
      <c r="M11" s="181">
        <v>30</v>
      </c>
      <c r="N11" s="181">
        <v>5</v>
      </c>
      <c r="O11" s="181">
        <v>25</v>
      </c>
      <c r="P11" s="181"/>
      <c r="Q11" s="179" t="s">
        <v>67</v>
      </c>
      <c r="R11" s="182">
        <v>43586</v>
      </c>
      <c r="S11" s="181">
        <v>3</v>
      </c>
    </row>
    <row r="12" spans="2:19" ht="31.5" customHeight="1">
      <c r="B12" s="178">
        <f t="shared" si="2"/>
        <v>3</v>
      </c>
      <c r="C12" s="178" t="s">
        <v>7</v>
      </c>
      <c r="D12" s="179" t="s">
        <v>191</v>
      </c>
      <c r="E12" s="179" t="s">
        <v>271</v>
      </c>
      <c r="F12" s="179" t="s">
        <v>92</v>
      </c>
      <c r="G12" s="179" t="s">
        <v>271</v>
      </c>
      <c r="H12" s="179" t="s">
        <v>396</v>
      </c>
      <c r="I12" s="179" t="s">
        <v>315</v>
      </c>
      <c r="J12" s="179" t="s">
        <v>411</v>
      </c>
      <c r="K12" s="179" t="s">
        <v>199</v>
      </c>
      <c r="L12" s="179">
        <v>60</v>
      </c>
      <c r="M12" s="181">
        <v>30</v>
      </c>
      <c r="N12" s="181">
        <v>30</v>
      </c>
      <c r="O12" s="181"/>
      <c r="P12" s="181"/>
      <c r="Q12" s="179" t="s">
        <v>67</v>
      </c>
      <c r="R12" s="182">
        <v>43586</v>
      </c>
      <c r="S12" s="181">
        <v>3</v>
      </c>
    </row>
    <row r="13" spans="2:19" ht="31.5" customHeight="1">
      <c r="B13" s="178">
        <f t="shared" si="2"/>
        <v>4</v>
      </c>
      <c r="C13" s="178" t="s">
        <v>7</v>
      </c>
      <c r="D13" s="179" t="s">
        <v>191</v>
      </c>
      <c r="E13" s="179" t="s">
        <v>272</v>
      </c>
      <c r="F13" s="179" t="s">
        <v>92</v>
      </c>
      <c r="G13" s="179" t="s">
        <v>272</v>
      </c>
      <c r="H13" s="179" t="s">
        <v>395</v>
      </c>
      <c r="I13" s="179" t="s">
        <v>315</v>
      </c>
      <c r="J13" s="179" t="s">
        <v>411</v>
      </c>
      <c r="K13" s="179" t="s">
        <v>199</v>
      </c>
      <c r="L13" s="179">
        <v>40</v>
      </c>
      <c r="M13" s="181">
        <v>20</v>
      </c>
      <c r="N13" s="181">
        <v>20</v>
      </c>
      <c r="O13" s="181"/>
      <c r="P13" s="181"/>
      <c r="Q13" s="179" t="s">
        <v>67</v>
      </c>
      <c r="R13" s="182">
        <v>43586</v>
      </c>
      <c r="S13" s="181">
        <v>2</v>
      </c>
    </row>
    <row r="14" spans="2:19" ht="31.5" customHeight="1">
      <c r="B14" s="178">
        <f t="shared" si="2"/>
        <v>5</v>
      </c>
      <c r="C14" s="178" t="s">
        <v>7</v>
      </c>
      <c r="D14" s="179" t="s">
        <v>191</v>
      </c>
      <c r="E14" s="179" t="s">
        <v>212</v>
      </c>
      <c r="F14" s="179" t="s">
        <v>92</v>
      </c>
      <c r="G14" s="179" t="s">
        <v>212</v>
      </c>
      <c r="H14" s="179" t="s">
        <v>390</v>
      </c>
      <c r="I14" s="206" t="s">
        <v>347</v>
      </c>
      <c r="J14" s="179" t="s">
        <v>411</v>
      </c>
      <c r="K14" s="179" t="s">
        <v>199</v>
      </c>
      <c r="L14" s="179">
        <v>40</v>
      </c>
      <c r="M14" s="181">
        <v>30</v>
      </c>
      <c r="N14" s="181">
        <v>5</v>
      </c>
      <c r="O14" s="181">
        <v>25</v>
      </c>
      <c r="P14" s="181"/>
      <c r="Q14" s="179" t="s">
        <v>67</v>
      </c>
      <c r="R14" s="182">
        <v>43586</v>
      </c>
      <c r="S14" s="181">
        <v>2</v>
      </c>
    </row>
    <row r="15" spans="2:19" ht="31.5" customHeight="1">
      <c r="B15" s="178">
        <f t="shared" si="2"/>
        <v>6</v>
      </c>
      <c r="C15" s="178" t="s">
        <v>7</v>
      </c>
      <c r="D15" s="179" t="s">
        <v>191</v>
      </c>
      <c r="E15" s="179" t="s">
        <v>213</v>
      </c>
      <c r="F15" s="179" t="s">
        <v>92</v>
      </c>
      <c r="G15" s="179" t="s">
        <v>213</v>
      </c>
      <c r="H15" s="179" t="s">
        <v>391</v>
      </c>
      <c r="I15" s="206" t="s">
        <v>347</v>
      </c>
      <c r="J15" s="179" t="s">
        <v>411</v>
      </c>
      <c r="K15" s="179" t="s">
        <v>199</v>
      </c>
      <c r="L15" s="179">
        <v>30</v>
      </c>
      <c r="M15" s="181">
        <v>30</v>
      </c>
      <c r="N15" s="181">
        <v>5</v>
      </c>
      <c r="O15" s="181">
        <v>25</v>
      </c>
      <c r="P15" s="181"/>
      <c r="Q15" s="179" t="s">
        <v>67</v>
      </c>
      <c r="R15" s="182">
        <v>43586</v>
      </c>
      <c r="S15" s="181">
        <v>3</v>
      </c>
    </row>
    <row r="16" spans="2:19" ht="31.5" customHeight="1">
      <c r="B16" s="178">
        <f t="shared" si="2"/>
        <v>7</v>
      </c>
      <c r="C16" s="178" t="s">
        <v>7</v>
      </c>
      <c r="D16" s="179" t="s">
        <v>191</v>
      </c>
      <c r="E16" s="179" t="s">
        <v>214</v>
      </c>
      <c r="F16" s="179" t="s">
        <v>92</v>
      </c>
      <c r="G16" s="179" t="s">
        <v>214</v>
      </c>
      <c r="H16" s="179" t="s">
        <v>392</v>
      </c>
      <c r="I16" s="206" t="s">
        <v>347</v>
      </c>
      <c r="J16" s="179" t="s">
        <v>411</v>
      </c>
      <c r="K16" s="179" t="s">
        <v>199</v>
      </c>
      <c r="L16" s="179">
        <v>30</v>
      </c>
      <c r="M16" s="181">
        <v>30</v>
      </c>
      <c r="N16" s="181">
        <v>5</v>
      </c>
      <c r="O16" s="181">
        <v>25</v>
      </c>
      <c r="P16" s="181"/>
      <c r="Q16" s="179" t="s">
        <v>67</v>
      </c>
      <c r="R16" s="182">
        <v>43586</v>
      </c>
      <c r="S16" s="181">
        <v>2</v>
      </c>
    </row>
    <row r="17" spans="2:22" ht="31.5" customHeight="1">
      <c r="B17" s="178">
        <f t="shared" si="2"/>
        <v>8</v>
      </c>
      <c r="C17" s="178" t="s">
        <v>7</v>
      </c>
      <c r="D17" s="179" t="s">
        <v>194</v>
      </c>
      <c r="E17" s="179" t="s">
        <v>215</v>
      </c>
      <c r="F17" s="179" t="s">
        <v>92</v>
      </c>
      <c r="G17" s="179" t="s">
        <v>215</v>
      </c>
      <c r="H17" s="179" t="s">
        <v>393</v>
      </c>
      <c r="I17" s="206" t="s">
        <v>348</v>
      </c>
      <c r="J17" s="179" t="s">
        <v>411</v>
      </c>
      <c r="K17" s="179" t="s">
        <v>199</v>
      </c>
      <c r="L17" s="179">
        <v>40</v>
      </c>
      <c r="M17" s="181">
        <v>30</v>
      </c>
      <c r="N17" s="181">
        <v>5</v>
      </c>
      <c r="O17" s="181">
        <v>25</v>
      </c>
      <c r="P17" s="181"/>
      <c r="Q17" s="179" t="s">
        <v>68</v>
      </c>
      <c r="R17" s="182">
        <v>43586</v>
      </c>
      <c r="S17" s="181">
        <v>2</v>
      </c>
    </row>
    <row r="18" spans="2:22" s="54" customFormat="1" ht="31.5" customHeight="1">
      <c r="B18" s="195">
        <v>9</v>
      </c>
      <c r="C18" s="178"/>
      <c r="D18" s="242" t="s">
        <v>39</v>
      </c>
      <c r="E18" s="242"/>
      <c r="F18" s="242"/>
      <c r="G18" s="195"/>
      <c r="H18" s="195"/>
      <c r="I18" s="195"/>
      <c r="J18" s="195"/>
      <c r="K18" s="195"/>
      <c r="L18" s="195">
        <f>SUM(L19:L27)</f>
        <v>33.699999999999996</v>
      </c>
      <c r="M18" s="195">
        <f t="shared" ref="M18:S18" si="3">SUM(M19:M27)</f>
        <v>352</v>
      </c>
      <c r="N18" s="195">
        <f t="shared" si="3"/>
        <v>352</v>
      </c>
      <c r="O18" s="195">
        <f t="shared" si="3"/>
        <v>0</v>
      </c>
      <c r="P18" s="195">
        <f t="shared" si="3"/>
        <v>0</v>
      </c>
      <c r="Q18" s="195"/>
      <c r="R18" s="195"/>
      <c r="S18" s="195">
        <f t="shared" si="3"/>
        <v>22</v>
      </c>
    </row>
    <row r="19" spans="2:22" ht="31.5" customHeight="1">
      <c r="B19" s="178">
        <v>1</v>
      </c>
      <c r="C19" s="178" t="s">
        <v>7</v>
      </c>
      <c r="D19" s="179" t="s">
        <v>193</v>
      </c>
      <c r="E19" s="179" t="s">
        <v>283</v>
      </c>
      <c r="F19" s="203" t="s">
        <v>72</v>
      </c>
      <c r="G19" s="203" t="s">
        <v>375</v>
      </c>
      <c r="H19" s="207" t="s">
        <v>339</v>
      </c>
      <c r="I19" s="203"/>
      <c r="J19" s="207">
        <v>203250497</v>
      </c>
      <c r="K19" s="179" t="s">
        <v>53</v>
      </c>
      <c r="L19" s="179">
        <v>4.9000000000000004</v>
      </c>
      <c r="M19" s="181">
        <v>50</v>
      </c>
      <c r="N19" s="181">
        <v>50</v>
      </c>
      <c r="O19" s="181"/>
      <c r="P19" s="181"/>
      <c r="Q19" s="179" t="s">
        <v>66</v>
      </c>
      <c r="R19" s="182">
        <v>43556</v>
      </c>
      <c r="S19" s="181">
        <v>3</v>
      </c>
      <c r="T19" s="207"/>
    </row>
    <row r="20" spans="2:22" ht="31.5" customHeight="1">
      <c r="B20" s="178">
        <f t="shared" si="2"/>
        <v>2</v>
      </c>
      <c r="C20" s="178" t="s">
        <v>7</v>
      </c>
      <c r="D20" s="179" t="s">
        <v>193</v>
      </c>
      <c r="E20" s="179" t="s">
        <v>284</v>
      </c>
      <c r="F20" s="203" t="s">
        <v>72</v>
      </c>
      <c r="G20" s="203" t="s">
        <v>376</v>
      </c>
      <c r="H20" s="207" t="s">
        <v>340</v>
      </c>
      <c r="I20" s="203" t="s">
        <v>365</v>
      </c>
      <c r="J20" s="207">
        <v>203746796</v>
      </c>
      <c r="K20" s="179" t="s">
        <v>53</v>
      </c>
      <c r="L20" s="179">
        <v>5</v>
      </c>
      <c r="M20" s="181">
        <v>50</v>
      </c>
      <c r="N20" s="181">
        <v>50</v>
      </c>
      <c r="O20" s="181"/>
      <c r="P20" s="181"/>
      <c r="Q20" s="179" t="s">
        <v>67</v>
      </c>
      <c r="R20" s="182">
        <v>43556</v>
      </c>
      <c r="S20" s="181">
        <v>3</v>
      </c>
      <c r="T20" s="207"/>
    </row>
    <row r="21" spans="2:22" ht="31.5" customHeight="1">
      <c r="B21" s="178">
        <f t="shared" si="2"/>
        <v>3</v>
      </c>
      <c r="C21" s="178" t="s">
        <v>7</v>
      </c>
      <c r="D21" s="179" t="s">
        <v>191</v>
      </c>
      <c r="E21" s="179" t="s">
        <v>285</v>
      </c>
      <c r="F21" s="203" t="s">
        <v>72</v>
      </c>
      <c r="G21" s="203" t="s">
        <v>377</v>
      </c>
      <c r="H21" s="207" t="s">
        <v>341</v>
      </c>
      <c r="I21" s="203"/>
      <c r="J21" s="207">
        <v>206014139</v>
      </c>
      <c r="K21" s="179" t="s">
        <v>53</v>
      </c>
      <c r="L21" s="179">
        <v>5</v>
      </c>
      <c r="M21" s="181">
        <v>50</v>
      </c>
      <c r="N21" s="181">
        <v>50</v>
      </c>
      <c r="O21" s="181"/>
      <c r="P21" s="181"/>
      <c r="Q21" s="179" t="s">
        <v>66</v>
      </c>
      <c r="R21" s="182">
        <v>43556</v>
      </c>
      <c r="S21" s="181">
        <v>3</v>
      </c>
      <c r="T21" s="207"/>
    </row>
    <row r="22" spans="2:22" ht="31.5" customHeight="1">
      <c r="B22" s="178">
        <f t="shared" si="2"/>
        <v>4</v>
      </c>
      <c r="C22" s="178" t="s">
        <v>7</v>
      </c>
      <c r="D22" s="179" t="s">
        <v>191</v>
      </c>
      <c r="E22" s="179" t="s">
        <v>286</v>
      </c>
      <c r="F22" s="203" t="s">
        <v>72</v>
      </c>
      <c r="G22" s="203" t="s">
        <v>378</v>
      </c>
      <c r="H22" s="207" t="s">
        <v>342</v>
      </c>
      <c r="I22" s="203"/>
      <c r="J22" s="207">
        <v>206128613</v>
      </c>
      <c r="K22" s="179" t="s">
        <v>53</v>
      </c>
      <c r="L22" s="179">
        <v>2.5</v>
      </c>
      <c r="M22" s="181">
        <v>30</v>
      </c>
      <c r="N22" s="181">
        <v>30</v>
      </c>
      <c r="O22" s="181"/>
      <c r="P22" s="181"/>
      <c r="Q22" s="179" t="s">
        <v>66</v>
      </c>
      <c r="R22" s="182">
        <v>43556</v>
      </c>
      <c r="S22" s="181">
        <v>2</v>
      </c>
      <c r="T22" s="208"/>
    </row>
    <row r="23" spans="2:22" ht="31.5" customHeight="1">
      <c r="B23" s="178">
        <f t="shared" si="2"/>
        <v>5</v>
      </c>
      <c r="C23" s="178" t="s">
        <v>7</v>
      </c>
      <c r="D23" s="179" t="s">
        <v>191</v>
      </c>
      <c r="E23" s="179" t="s">
        <v>301</v>
      </c>
      <c r="F23" s="203" t="s">
        <v>72</v>
      </c>
      <c r="G23" s="203" t="s">
        <v>379</v>
      </c>
      <c r="H23" s="207" t="s">
        <v>343</v>
      </c>
      <c r="I23" s="203"/>
      <c r="J23" s="207">
        <v>206050300</v>
      </c>
      <c r="K23" s="179" t="s">
        <v>53</v>
      </c>
      <c r="L23" s="179">
        <v>5</v>
      </c>
      <c r="M23" s="181">
        <v>50</v>
      </c>
      <c r="N23" s="181">
        <v>50</v>
      </c>
      <c r="O23" s="181"/>
      <c r="P23" s="181"/>
      <c r="Q23" s="179" t="s">
        <v>66</v>
      </c>
      <c r="R23" s="182">
        <v>43556</v>
      </c>
      <c r="S23" s="181">
        <v>3</v>
      </c>
      <c r="T23" s="207"/>
    </row>
    <row r="24" spans="2:22" ht="31.5" customHeight="1">
      <c r="B24" s="178">
        <f t="shared" si="2"/>
        <v>6</v>
      </c>
      <c r="C24" s="178" t="s">
        <v>7</v>
      </c>
      <c r="D24" s="179" t="s">
        <v>192</v>
      </c>
      <c r="E24" s="179" t="s">
        <v>287</v>
      </c>
      <c r="F24" s="203" t="s">
        <v>72</v>
      </c>
      <c r="G24" s="203" t="s">
        <v>380</v>
      </c>
      <c r="H24" s="207" t="s">
        <v>344</v>
      </c>
      <c r="I24" s="203"/>
      <c r="J24" s="207">
        <v>204622182</v>
      </c>
      <c r="K24" s="179" t="s">
        <v>53</v>
      </c>
      <c r="L24" s="179">
        <v>3.7</v>
      </c>
      <c r="M24" s="181">
        <v>40</v>
      </c>
      <c r="N24" s="181">
        <v>40</v>
      </c>
      <c r="O24" s="181"/>
      <c r="P24" s="181"/>
      <c r="Q24" s="179" t="s">
        <v>66</v>
      </c>
      <c r="R24" s="182">
        <v>43556</v>
      </c>
      <c r="S24" s="181">
        <v>2</v>
      </c>
      <c r="T24" s="207"/>
    </row>
    <row r="25" spans="2:22" ht="31.5" customHeight="1">
      <c r="B25" s="178">
        <f t="shared" si="2"/>
        <v>7</v>
      </c>
      <c r="C25" s="178" t="s">
        <v>7</v>
      </c>
      <c r="D25" s="179" t="s">
        <v>192</v>
      </c>
      <c r="E25" s="179" t="s">
        <v>288</v>
      </c>
      <c r="F25" s="203" t="s">
        <v>72</v>
      </c>
      <c r="G25" s="203" t="s">
        <v>381</v>
      </c>
      <c r="H25" s="207" t="s">
        <v>345</v>
      </c>
      <c r="I25" s="203"/>
      <c r="J25" s="207">
        <v>202372346</v>
      </c>
      <c r="K25" s="179" t="s">
        <v>53</v>
      </c>
      <c r="L25" s="179">
        <v>2.4</v>
      </c>
      <c r="M25" s="181">
        <v>30</v>
      </c>
      <c r="N25" s="181">
        <v>30</v>
      </c>
      <c r="O25" s="181"/>
      <c r="P25" s="181"/>
      <c r="Q25" s="179" t="s">
        <v>66</v>
      </c>
      <c r="R25" s="182">
        <v>43556</v>
      </c>
      <c r="S25" s="181">
        <v>2</v>
      </c>
      <c r="T25" s="207"/>
    </row>
    <row r="26" spans="2:22" ht="31.5" customHeight="1">
      <c r="B26" s="178">
        <f t="shared" si="2"/>
        <v>8</v>
      </c>
      <c r="C26" s="178" t="s">
        <v>7</v>
      </c>
      <c r="D26" s="179" t="s">
        <v>194</v>
      </c>
      <c r="E26" s="179" t="s">
        <v>289</v>
      </c>
      <c r="F26" s="203" t="s">
        <v>72</v>
      </c>
      <c r="G26" s="203" t="s">
        <v>382</v>
      </c>
      <c r="H26" s="203" t="s">
        <v>346</v>
      </c>
      <c r="I26" s="203"/>
      <c r="J26" s="203"/>
      <c r="K26" s="179" t="s">
        <v>53</v>
      </c>
      <c r="L26" s="179">
        <v>3.5</v>
      </c>
      <c r="M26" s="181">
        <v>27</v>
      </c>
      <c r="N26" s="181">
        <v>27</v>
      </c>
      <c r="O26" s="181"/>
      <c r="P26" s="181"/>
      <c r="Q26" s="179" t="s">
        <v>68</v>
      </c>
      <c r="R26" s="182">
        <v>43556</v>
      </c>
      <c r="S26" s="181">
        <v>2</v>
      </c>
      <c r="T26" s="209"/>
      <c r="U26" s="209"/>
      <c r="V26" s="207"/>
    </row>
    <row r="27" spans="2:22" ht="31.5" customHeight="1">
      <c r="B27" s="178">
        <f t="shared" si="2"/>
        <v>9</v>
      </c>
      <c r="C27" s="178" t="s">
        <v>7</v>
      </c>
      <c r="D27" s="179" t="s">
        <v>194</v>
      </c>
      <c r="E27" s="179" t="s">
        <v>300</v>
      </c>
      <c r="F27" s="203" t="s">
        <v>72</v>
      </c>
      <c r="G27" s="203" t="s">
        <v>383</v>
      </c>
      <c r="H27" s="207" t="s">
        <v>330</v>
      </c>
      <c r="I27" s="203"/>
      <c r="J27" s="209">
        <v>305222598</v>
      </c>
      <c r="K27" s="179" t="s">
        <v>53</v>
      </c>
      <c r="L27" s="179">
        <v>1.7</v>
      </c>
      <c r="M27" s="181">
        <v>25</v>
      </c>
      <c r="N27" s="181">
        <v>25</v>
      </c>
      <c r="O27" s="181"/>
      <c r="P27" s="181"/>
      <c r="Q27" s="179" t="s">
        <v>68</v>
      </c>
      <c r="R27" s="182">
        <v>43556</v>
      </c>
      <c r="S27" s="181">
        <v>2</v>
      </c>
      <c r="T27" s="209"/>
    </row>
    <row r="28" spans="2:22" s="54" customFormat="1" ht="31.5" customHeight="1">
      <c r="B28" s="195">
        <v>7</v>
      </c>
      <c r="C28" s="178"/>
      <c r="D28" s="242" t="s">
        <v>40</v>
      </c>
      <c r="E28" s="242"/>
      <c r="F28" s="242"/>
      <c r="G28" s="195"/>
      <c r="H28" s="195"/>
      <c r="I28" s="195"/>
      <c r="J28" s="195"/>
      <c r="K28" s="195"/>
      <c r="L28" s="195">
        <f>SUM(L29:L35)</f>
        <v>59.8</v>
      </c>
      <c r="M28" s="195">
        <f t="shared" ref="M28:S28" si="4">SUM(M29:M35)</f>
        <v>1340</v>
      </c>
      <c r="N28" s="195">
        <f t="shared" si="4"/>
        <v>840</v>
      </c>
      <c r="O28" s="195">
        <f t="shared" si="4"/>
        <v>500</v>
      </c>
      <c r="P28" s="195">
        <f t="shared" si="4"/>
        <v>0</v>
      </c>
      <c r="Q28" s="195"/>
      <c r="R28" s="195"/>
      <c r="S28" s="195">
        <f t="shared" si="4"/>
        <v>32</v>
      </c>
    </row>
    <row r="29" spans="2:22" ht="31.5" customHeight="1">
      <c r="B29" s="178">
        <v>1</v>
      </c>
      <c r="C29" s="178" t="s">
        <v>7</v>
      </c>
      <c r="D29" s="179" t="s">
        <v>192</v>
      </c>
      <c r="E29" s="179" t="s">
        <v>227</v>
      </c>
      <c r="F29" s="203" t="s">
        <v>73</v>
      </c>
      <c r="G29" s="179" t="s">
        <v>227</v>
      </c>
      <c r="H29" s="203"/>
      <c r="I29" s="203" t="s">
        <v>398</v>
      </c>
      <c r="J29" s="179" t="s">
        <v>411</v>
      </c>
      <c r="K29" s="179" t="s">
        <v>53</v>
      </c>
      <c r="L29" s="179">
        <v>5</v>
      </c>
      <c r="M29" s="181">
        <v>50</v>
      </c>
      <c r="N29" s="181">
        <v>50</v>
      </c>
      <c r="O29" s="181"/>
      <c r="P29" s="181"/>
      <c r="Q29" s="179" t="s">
        <v>66</v>
      </c>
      <c r="R29" s="182">
        <v>43556</v>
      </c>
      <c r="S29" s="181">
        <v>3</v>
      </c>
    </row>
    <row r="30" spans="2:22" ht="31.5" customHeight="1">
      <c r="B30" s="178">
        <f t="shared" si="2"/>
        <v>2</v>
      </c>
      <c r="C30" s="178" t="s">
        <v>7</v>
      </c>
      <c r="D30" s="179" t="s">
        <v>192</v>
      </c>
      <c r="E30" s="179" t="s">
        <v>228</v>
      </c>
      <c r="F30" s="203" t="s">
        <v>73</v>
      </c>
      <c r="G30" s="179" t="s">
        <v>228</v>
      </c>
      <c r="H30" s="203"/>
      <c r="I30" s="203" t="s">
        <v>398</v>
      </c>
      <c r="J30" s="179" t="s">
        <v>411</v>
      </c>
      <c r="K30" s="179" t="s">
        <v>53</v>
      </c>
      <c r="L30" s="179">
        <v>5</v>
      </c>
      <c r="M30" s="181">
        <v>50</v>
      </c>
      <c r="N30" s="181">
        <v>50</v>
      </c>
      <c r="O30" s="181"/>
      <c r="P30" s="181"/>
      <c r="Q30" s="179" t="s">
        <v>66</v>
      </c>
      <c r="R30" s="182">
        <v>43556</v>
      </c>
      <c r="S30" s="181">
        <v>3</v>
      </c>
    </row>
    <row r="31" spans="2:22" ht="31.5" customHeight="1">
      <c r="B31" s="178">
        <f t="shared" si="2"/>
        <v>3</v>
      </c>
      <c r="C31" s="178" t="s">
        <v>7</v>
      </c>
      <c r="D31" s="179" t="s">
        <v>192</v>
      </c>
      <c r="E31" s="179" t="s">
        <v>229</v>
      </c>
      <c r="F31" s="203" t="s">
        <v>73</v>
      </c>
      <c r="G31" s="179" t="s">
        <v>229</v>
      </c>
      <c r="H31" s="203"/>
      <c r="I31" s="203" t="s">
        <v>398</v>
      </c>
      <c r="J31" s="179" t="s">
        <v>411</v>
      </c>
      <c r="K31" s="179" t="s">
        <v>53</v>
      </c>
      <c r="L31" s="179">
        <v>11</v>
      </c>
      <c r="M31" s="181">
        <v>100</v>
      </c>
      <c r="N31" s="181">
        <v>100</v>
      </c>
      <c r="O31" s="181"/>
      <c r="P31" s="181"/>
      <c r="Q31" s="179" t="s">
        <v>66</v>
      </c>
      <c r="R31" s="182">
        <v>43556</v>
      </c>
      <c r="S31" s="181">
        <v>6</v>
      </c>
    </row>
    <row r="32" spans="2:22" ht="31.5" customHeight="1">
      <c r="B32" s="178">
        <f t="shared" si="2"/>
        <v>4</v>
      </c>
      <c r="C32" s="178" t="s">
        <v>7</v>
      </c>
      <c r="D32" s="179" t="s">
        <v>192</v>
      </c>
      <c r="E32" s="179" t="s">
        <v>230</v>
      </c>
      <c r="F32" s="203" t="s">
        <v>73</v>
      </c>
      <c r="G32" s="179" t="s">
        <v>230</v>
      </c>
      <c r="H32" s="203"/>
      <c r="I32" s="203" t="s">
        <v>398</v>
      </c>
      <c r="J32" s="179" t="s">
        <v>411</v>
      </c>
      <c r="K32" s="179" t="s">
        <v>53</v>
      </c>
      <c r="L32" s="179">
        <v>5</v>
      </c>
      <c r="M32" s="181">
        <v>50</v>
      </c>
      <c r="N32" s="181">
        <v>50</v>
      </c>
      <c r="O32" s="181"/>
      <c r="P32" s="181"/>
      <c r="Q32" s="179" t="s">
        <v>66</v>
      </c>
      <c r="R32" s="182">
        <v>43556</v>
      </c>
      <c r="S32" s="181">
        <v>3</v>
      </c>
    </row>
    <row r="33" spans="2:19" ht="31.5" customHeight="1">
      <c r="B33" s="178">
        <f t="shared" si="2"/>
        <v>5</v>
      </c>
      <c r="C33" s="178" t="s">
        <v>7</v>
      </c>
      <c r="D33" s="179" t="s">
        <v>192</v>
      </c>
      <c r="E33" s="179" t="s">
        <v>231</v>
      </c>
      <c r="F33" s="203" t="s">
        <v>73</v>
      </c>
      <c r="G33" s="179" t="s">
        <v>231</v>
      </c>
      <c r="H33" s="203"/>
      <c r="I33" s="203" t="s">
        <v>398</v>
      </c>
      <c r="J33" s="179" t="s">
        <v>411</v>
      </c>
      <c r="K33" s="179" t="s">
        <v>53</v>
      </c>
      <c r="L33" s="179">
        <v>3</v>
      </c>
      <c r="M33" s="181">
        <v>30</v>
      </c>
      <c r="N33" s="181">
        <v>30</v>
      </c>
      <c r="O33" s="181"/>
      <c r="P33" s="181"/>
      <c r="Q33" s="179" t="s">
        <v>66</v>
      </c>
      <c r="R33" s="182">
        <v>43556</v>
      </c>
      <c r="S33" s="181">
        <v>3</v>
      </c>
    </row>
    <row r="34" spans="2:19" ht="31.5" customHeight="1">
      <c r="B34" s="178">
        <f t="shared" si="2"/>
        <v>6</v>
      </c>
      <c r="C34" s="178" t="s">
        <v>7</v>
      </c>
      <c r="D34" s="184" t="s">
        <v>192</v>
      </c>
      <c r="E34" s="184" t="s">
        <v>232</v>
      </c>
      <c r="F34" s="203" t="s">
        <v>73</v>
      </c>
      <c r="G34" s="184" t="s">
        <v>232</v>
      </c>
      <c r="H34" s="203"/>
      <c r="I34" s="203" t="s">
        <v>399</v>
      </c>
      <c r="J34" s="179" t="s">
        <v>411</v>
      </c>
      <c r="K34" s="184" t="s">
        <v>53</v>
      </c>
      <c r="L34" s="184">
        <v>5.8</v>
      </c>
      <c r="M34" s="181">
        <v>60</v>
      </c>
      <c r="N34" s="184">
        <v>60</v>
      </c>
      <c r="O34" s="184"/>
      <c r="P34" s="184"/>
      <c r="Q34" s="179" t="s">
        <v>66</v>
      </c>
      <c r="R34" s="182">
        <v>43556</v>
      </c>
      <c r="S34" s="184">
        <v>4</v>
      </c>
    </row>
    <row r="35" spans="2:19" ht="31.5" customHeight="1">
      <c r="B35" s="178">
        <f t="shared" si="2"/>
        <v>7</v>
      </c>
      <c r="C35" s="178" t="s">
        <v>7</v>
      </c>
      <c r="D35" s="184" t="s">
        <v>193</v>
      </c>
      <c r="E35" s="184" t="s">
        <v>233</v>
      </c>
      <c r="F35" s="203" t="s">
        <v>73</v>
      </c>
      <c r="G35" s="203" t="s">
        <v>384</v>
      </c>
      <c r="H35" s="203"/>
      <c r="I35" s="203" t="s">
        <v>400</v>
      </c>
      <c r="J35" s="203">
        <v>303340334</v>
      </c>
      <c r="K35" s="184" t="s">
        <v>53</v>
      </c>
      <c r="L35" s="184">
        <v>25</v>
      </c>
      <c r="M35" s="181">
        <v>1000</v>
      </c>
      <c r="N35" s="184">
        <v>500</v>
      </c>
      <c r="O35" s="184">
        <v>500</v>
      </c>
      <c r="P35" s="184"/>
      <c r="Q35" s="184" t="s">
        <v>263</v>
      </c>
      <c r="R35" s="182">
        <v>43739</v>
      </c>
      <c r="S35" s="184">
        <v>10</v>
      </c>
    </row>
    <row r="36" spans="2:19" s="54" customFormat="1" ht="31.5" customHeight="1">
      <c r="B36" s="210">
        <v>4</v>
      </c>
      <c r="C36" s="178"/>
      <c r="D36" s="308" t="s">
        <v>41</v>
      </c>
      <c r="E36" s="308"/>
      <c r="F36" s="308"/>
      <c r="G36" s="211"/>
      <c r="H36" s="211"/>
      <c r="I36" s="211"/>
      <c r="J36" s="211"/>
      <c r="K36" s="211"/>
      <c r="L36" s="211">
        <f>SUM(L37:L40)</f>
        <v>3.3</v>
      </c>
      <c r="M36" s="211">
        <f t="shared" ref="M36:S36" si="5">SUM(M37:M40)</f>
        <v>7350</v>
      </c>
      <c r="N36" s="211">
        <f t="shared" si="5"/>
        <v>1350</v>
      </c>
      <c r="O36" s="211">
        <f t="shared" si="5"/>
        <v>6000</v>
      </c>
      <c r="P36" s="211">
        <f t="shared" si="5"/>
        <v>0</v>
      </c>
      <c r="Q36" s="211"/>
      <c r="R36" s="211"/>
      <c r="S36" s="211">
        <f t="shared" si="5"/>
        <v>22</v>
      </c>
    </row>
    <row r="37" spans="2:19" ht="31.5" customHeight="1">
      <c r="B37" s="178">
        <v>1</v>
      </c>
      <c r="C37" s="178" t="s">
        <v>7</v>
      </c>
      <c r="D37" s="179" t="s">
        <v>194</v>
      </c>
      <c r="E37" s="179" t="s">
        <v>235</v>
      </c>
      <c r="F37" s="204" t="s">
        <v>42</v>
      </c>
      <c r="G37" s="179" t="s">
        <v>351</v>
      </c>
      <c r="H37" s="204" t="s">
        <v>352</v>
      </c>
      <c r="I37" s="204" t="s">
        <v>373</v>
      </c>
      <c r="J37" s="204">
        <v>302642892</v>
      </c>
      <c r="K37" s="179" t="s">
        <v>53</v>
      </c>
      <c r="L37" s="179">
        <v>0.5</v>
      </c>
      <c r="M37" s="181">
        <v>300</v>
      </c>
      <c r="N37" s="181">
        <v>300</v>
      </c>
      <c r="O37" s="181"/>
      <c r="P37" s="181"/>
      <c r="Q37" s="179" t="s">
        <v>264</v>
      </c>
      <c r="R37" s="182">
        <v>43525</v>
      </c>
      <c r="S37" s="181">
        <v>3</v>
      </c>
    </row>
    <row r="38" spans="2:19" ht="31.5" customHeight="1">
      <c r="B38" s="178">
        <f t="shared" si="2"/>
        <v>2</v>
      </c>
      <c r="C38" s="178" t="s">
        <v>7</v>
      </c>
      <c r="D38" s="179" t="s">
        <v>194</v>
      </c>
      <c r="E38" s="179" t="s">
        <v>236</v>
      </c>
      <c r="F38" s="204" t="s">
        <v>42</v>
      </c>
      <c r="G38" s="204" t="s">
        <v>385</v>
      </c>
      <c r="H38" s="204" t="s">
        <v>353</v>
      </c>
      <c r="I38" s="204" t="s">
        <v>374</v>
      </c>
      <c r="J38" s="204"/>
      <c r="K38" s="179" t="s">
        <v>53</v>
      </c>
      <c r="L38" s="179">
        <v>1.7</v>
      </c>
      <c r="M38" s="181">
        <v>6500</v>
      </c>
      <c r="N38" s="181">
        <v>500</v>
      </c>
      <c r="O38" s="181">
        <v>6000</v>
      </c>
      <c r="P38" s="181"/>
      <c r="Q38" s="179" t="s">
        <v>68</v>
      </c>
      <c r="R38" s="182">
        <v>43709</v>
      </c>
      <c r="S38" s="181">
        <v>12</v>
      </c>
    </row>
    <row r="39" spans="2:19" ht="31.5" customHeight="1">
      <c r="B39" s="178">
        <f t="shared" si="2"/>
        <v>3</v>
      </c>
      <c r="C39" s="178" t="s">
        <v>7</v>
      </c>
      <c r="D39" s="179" t="s">
        <v>193</v>
      </c>
      <c r="E39" s="179" t="s">
        <v>265</v>
      </c>
      <c r="F39" s="204" t="s">
        <v>42</v>
      </c>
      <c r="G39" s="179" t="s">
        <v>350</v>
      </c>
      <c r="H39" s="204" t="s">
        <v>357</v>
      </c>
      <c r="I39" s="204" t="s">
        <v>355</v>
      </c>
      <c r="J39" s="204"/>
      <c r="K39" s="179" t="s">
        <v>53</v>
      </c>
      <c r="L39" s="179">
        <v>0.4</v>
      </c>
      <c r="M39" s="181">
        <v>250</v>
      </c>
      <c r="N39" s="181">
        <v>250</v>
      </c>
      <c r="O39" s="181"/>
      <c r="P39" s="181"/>
      <c r="Q39" s="179" t="s">
        <v>264</v>
      </c>
      <c r="R39" s="182">
        <v>43525</v>
      </c>
      <c r="S39" s="181">
        <v>3</v>
      </c>
    </row>
    <row r="40" spans="2:19" ht="31.5" customHeight="1">
      <c r="B40" s="178">
        <f t="shared" si="2"/>
        <v>4</v>
      </c>
      <c r="C40" s="178" t="s">
        <v>7</v>
      </c>
      <c r="D40" s="179" t="s">
        <v>194</v>
      </c>
      <c r="E40" s="179" t="s">
        <v>305</v>
      </c>
      <c r="F40" s="204" t="s">
        <v>42</v>
      </c>
      <c r="G40" s="204" t="s">
        <v>349</v>
      </c>
      <c r="H40" s="204" t="s">
        <v>354</v>
      </c>
      <c r="I40" s="204" t="s">
        <v>356</v>
      </c>
      <c r="J40" s="204"/>
      <c r="K40" s="179" t="s">
        <v>53</v>
      </c>
      <c r="L40" s="179">
        <v>0.7</v>
      </c>
      <c r="M40" s="181">
        <v>300</v>
      </c>
      <c r="N40" s="181">
        <v>300</v>
      </c>
      <c r="O40" s="181"/>
      <c r="P40" s="181"/>
      <c r="Q40" s="179" t="s">
        <v>67</v>
      </c>
      <c r="R40" s="182">
        <v>43525</v>
      </c>
      <c r="S40" s="181">
        <v>4</v>
      </c>
    </row>
    <row r="41" spans="2:19" s="54" customFormat="1" ht="31.5" customHeight="1">
      <c r="B41" s="210">
        <v>1</v>
      </c>
      <c r="C41" s="178" t="s">
        <v>7</v>
      </c>
      <c r="D41" s="308" t="s">
        <v>189</v>
      </c>
      <c r="E41" s="308"/>
      <c r="F41" s="308"/>
      <c r="G41" s="211"/>
      <c r="H41" s="211"/>
      <c r="I41" s="211"/>
      <c r="J41" s="211"/>
      <c r="K41" s="211"/>
      <c r="L41" s="211">
        <f>+L42</f>
        <v>400</v>
      </c>
      <c r="M41" s="211">
        <f t="shared" ref="M41:S41" si="6">+M42</f>
        <v>50</v>
      </c>
      <c r="N41" s="211">
        <f t="shared" si="6"/>
        <v>50</v>
      </c>
      <c r="O41" s="211">
        <f t="shared" si="6"/>
        <v>0</v>
      </c>
      <c r="P41" s="211">
        <f t="shared" si="6"/>
        <v>0</v>
      </c>
      <c r="Q41" s="211"/>
      <c r="R41" s="211"/>
      <c r="S41" s="211">
        <f t="shared" si="6"/>
        <v>2</v>
      </c>
    </row>
    <row r="42" spans="2:19" ht="31.5" customHeight="1">
      <c r="B42" s="178">
        <v>1</v>
      </c>
      <c r="C42" s="178" t="s">
        <v>7</v>
      </c>
      <c r="D42" s="179" t="s">
        <v>192</v>
      </c>
      <c r="E42" s="179" t="s">
        <v>290</v>
      </c>
      <c r="F42" s="204" t="s">
        <v>200</v>
      </c>
      <c r="G42" s="204" t="s">
        <v>386</v>
      </c>
      <c r="H42" s="204" t="s">
        <v>402</v>
      </c>
      <c r="I42" s="204"/>
      <c r="J42" s="204"/>
      <c r="K42" s="179" t="s">
        <v>204</v>
      </c>
      <c r="L42" s="179">
        <v>400</v>
      </c>
      <c r="M42" s="181">
        <v>50</v>
      </c>
      <c r="N42" s="181">
        <v>50</v>
      </c>
      <c r="O42" s="181"/>
      <c r="P42" s="181"/>
      <c r="Q42" s="179" t="s">
        <v>66</v>
      </c>
      <c r="R42" s="182">
        <v>43525</v>
      </c>
      <c r="S42" s="181">
        <v>2</v>
      </c>
    </row>
    <row r="43" spans="2:19" s="54" customFormat="1" ht="31.5" customHeight="1">
      <c r="B43" s="195">
        <v>4</v>
      </c>
      <c r="C43" s="178"/>
      <c r="D43" s="307" t="s">
        <v>44</v>
      </c>
      <c r="E43" s="307"/>
      <c r="F43" s="307"/>
      <c r="G43" s="212"/>
      <c r="H43" s="212"/>
      <c r="I43" s="212"/>
      <c r="J43" s="212"/>
      <c r="K43" s="212"/>
      <c r="L43" s="212">
        <f>SUM(L44:L47)</f>
        <v>230</v>
      </c>
      <c r="M43" s="212">
        <f t="shared" ref="M43:S43" si="7">SUM(M44:M47)</f>
        <v>11965</v>
      </c>
      <c r="N43" s="212">
        <f t="shared" si="7"/>
        <v>2510</v>
      </c>
      <c r="O43" s="212">
        <f t="shared" si="7"/>
        <v>9455</v>
      </c>
      <c r="P43" s="212">
        <f t="shared" si="7"/>
        <v>0</v>
      </c>
      <c r="Q43" s="212"/>
      <c r="R43" s="212"/>
      <c r="S43" s="212">
        <f t="shared" si="7"/>
        <v>18</v>
      </c>
    </row>
    <row r="44" spans="2:19" ht="31.5" customHeight="1">
      <c r="B44" s="178">
        <v>1</v>
      </c>
      <c r="C44" s="178" t="s">
        <v>7</v>
      </c>
      <c r="D44" s="179" t="s">
        <v>193</v>
      </c>
      <c r="E44" s="179" t="s">
        <v>302</v>
      </c>
      <c r="F44" s="204" t="s">
        <v>201</v>
      </c>
      <c r="G44" s="204" t="s">
        <v>372</v>
      </c>
      <c r="H44" s="204" t="s">
        <v>404</v>
      </c>
      <c r="I44" s="204" t="s">
        <v>400</v>
      </c>
      <c r="J44" s="204"/>
      <c r="K44" s="184" t="s">
        <v>52</v>
      </c>
      <c r="L44" s="179">
        <v>200</v>
      </c>
      <c r="M44" s="181">
        <v>11500</v>
      </c>
      <c r="N44" s="181">
        <v>2300</v>
      </c>
      <c r="O44" s="181">
        <v>9200</v>
      </c>
      <c r="P44" s="181"/>
      <c r="Q44" s="179" t="s">
        <v>68</v>
      </c>
      <c r="R44" s="182">
        <v>43709</v>
      </c>
      <c r="S44" s="181">
        <v>10</v>
      </c>
    </row>
    <row r="45" spans="2:19" ht="31.5" customHeight="1">
      <c r="B45" s="178">
        <f t="shared" si="2"/>
        <v>2</v>
      </c>
      <c r="C45" s="178" t="s">
        <v>7</v>
      </c>
      <c r="D45" s="184" t="s">
        <v>194</v>
      </c>
      <c r="E45" s="184" t="s">
        <v>305</v>
      </c>
      <c r="F45" s="204" t="s">
        <v>201</v>
      </c>
      <c r="G45" s="204" t="s">
        <v>349</v>
      </c>
      <c r="H45" s="204" t="s">
        <v>354</v>
      </c>
      <c r="I45" s="204" t="s">
        <v>356</v>
      </c>
      <c r="J45" s="204"/>
      <c r="K45" s="184" t="s">
        <v>52</v>
      </c>
      <c r="L45" s="184">
        <v>10</v>
      </c>
      <c r="M45" s="181">
        <v>230</v>
      </c>
      <c r="N45" s="184">
        <v>50</v>
      </c>
      <c r="O45" s="184">
        <v>180</v>
      </c>
      <c r="P45" s="184"/>
      <c r="Q45" s="179" t="s">
        <v>67</v>
      </c>
      <c r="R45" s="182">
        <v>43586</v>
      </c>
      <c r="S45" s="184">
        <v>3</v>
      </c>
    </row>
    <row r="46" spans="2:19" ht="31.5" customHeight="1">
      <c r="B46" s="178">
        <f t="shared" si="2"/>
        <v>3</v>
      </c>
      <c r="C46" s="178" t="s">
        <v>7</v>
      </c>
      <c r="D46" s="184" t="s">
        <v>194</v>
      </c>
      <c r="E46" s="184" t="s">
        <v>243</v>
      </c>
      <c r="F46" s="184" t="s">
        <v>190</v>
      </c>
      <c r="G46" s="184" t="s">
        <v>371</v>
      </c>
      <c r="H46" s="184"/>
      <c r="I46" s="184" t="s">
        <v>365</v>
      </c>
      <c r="J46" s="184"/>
      <c r="K46" s="184" t="s">
        <v>52</v>
      </c>
      <c r="L46" s="184">
        <v>10</v>
      </c>
      <c r="M46" s="181">
        <v>35</v>
      </c>
      <c r="N46" s="184">
        <v>10</v>
      </c>
      <c r="O46" s="184">
        <v>25</v>
      </c>
      <c r="P46" s="184"/>
      <c r="Q46" s="179" t="s">
        <v>68</v>
      </c>
      <c r="R46" s="182">
        <v>43556</v>
      </c>
      <c r="S46" s="184">
        <v>2</v>
      </c>
    </row>
    <row r="47" spans="2:19" ht="31.5" customHeight="1">
      <c r="B47" s="178">
        <f t="shared" si="2"/>
        <v>4</v>
      </c>
      <c r="C47" s="178" t="s">
        <v>7</v>
      </c>
      <c r="D47" s="184" t="s">
        <v>193</v>
      </c>
      <c r="E47" s="184" t="s">
        <v>244</v>
      </c>
      <c r="F47" s="184" t="s">
        <v>190</v>
      </c>
      <c r="G47" s="184" t="s">
        <v>358</v>
      </c>
      <c r="H47" s="184"/>
      <c r="I47" s="184" t="s">
        <v>359</v>
      </c>
      <c r="J47" s="184">
        <v>304837268</v>
      </c>
      <c r="K47" s="184" t="s">
        <v>52</v>
      </c>
      <c r="L47" s="184">
        <v>10</v>
      </c>
      <c r="M47" s="181">
        <v>200</v>
      </c>
      <c r="N47" s="184">
        <v>150</v>
      </c>
      <c r="O47" s="184">
        <v>50</v>
      </c>
      <c r="P47" s="184"/>
      <c r="Q47" s="179" t="s">
        <v>67</v>
      </c>
      <c r="R47" s="182">
        <v>43739</v>
      </c>
      <c r="S47" s="184">
        <v>3</v>
      </c>
    </row>
    <row r="48" spans="2:19" s="54" customFormat="1" ht="31.5" customHeight="1">
      <c r="B48" s="195">
        <v>5</v>
      </c>
      <c r="C48" s="178"/>
      <c r="D48" s="307" t="s">
        <v>45</v>
      </c>
      <c r="E48" s="307"/>
      <c r="F48" s="307"/>
      <c r="G48" s="212"/>
      <c r="H48" s="212"/>
      <c r="I48" s="212"/>
      <c r="J48" s="212"/>
      <c r="K48" s="212"/>
      <c r="L48" s="212">
        <f>SUM(L49:L53)</f>
        <v>1650</v>
      </c>
      <c r="M48" s="212">
        <f t="shared" ref="M48:S48" si="8">SUM(M49:M53)</f>
        <v>2200</v>
      </c>
      <c r="N48" s="212">
        <f t="shared" si="8"/>
        <v>1350</v>
      </c>
      <c r="O48" s="212">
        <f t="shared" si="8"/>
        <v>850</v>
      </c>
      <c r="P48" s="212">
        <f t="shared" si="8"/>
        <v>0</v>
      </c>
      <c r="Q48" s="212"/>
      <c r="R48" s="212"/>
      <c r="S48" s="212">
        <f t="shared" si="8"/>
        <v>14</v>
      </c>
    </row>
    <row r="49" spans="2:23" ht="31.5" customHeight="1">
      <c r="B49" s="178">
        <v>1</v>
      </c>
      <c r="C49" s="178" t="s">
        <v>7</v>
      </c>
      <c r="D49" s="184" t="s">
        <v>193</v>
      </c>
      <c r="E49" s="184" t="s">
        <v>245</v>
      </c>
      <c r="F49" s="184" t="s">
        <v>45</v>
      </c>
      <c r="G49" s="184" t="s">
        <v>360</v>
      </c>
      <c r="H49" s="184" t="s">
        <v>407</v>
      </c>
      <c r="I49" s="184" t="s">
        <v>359</v>
      </c>
      <c r="J49" s="184">
        <v>303985520</v>
      </c>
      <c r="K49" s="184" t="s">
        <v>93</v>
      </c>
      <c r="L49" s="184">
        <v>400</v>
      </c>
      <c r="M49" s="181">
        <v>600</v>
      </c>
      <c r="N49" s="184">
        <v>300</v>
      </c>
      <c r="O49" s="184">
        <v>300</v>
      </c>
      <c r="P49" s="184"/>
      <c r="Q49" s="179" t="s">
        <v>68</v>
      </c>
      <c r="R49" s="182">
        <v>43525</v>
      </c>
      <c r="S49" s="184">
        <v>3</v>
      </c>
    </row>
    <row r="50" spans="2:23" ht="31.5" customHeight="1">
      <c r="B50" s="178">
        <f t="shared" si="2"/>
        <v>2</v>
      </c>
      <c r="C50" s="178" t="s">
        <v>7</v>
      </c>
      <c r="D50" s="184" t="s">
        <v>193</v>
      </c>
      <c r="E50" s="184" t="s">
        <v>291</v>
      </c>
      <c r="F50" s="184" t="s">
        <v>45</v>
      </c>
      <c r="G50" s="184" t="s">
        <v>408</v>
      </c>
      <c r="H50" s="184" t="s">
        <v>409</v>
      </c>
      <c r="I50" s="204" t="s">
        <v>356</v>
      </c>
      <c r="J50" s="184">
        <v>300727011</v>
      </c>
      <c r="K50" s="184" t="s">
        <v>93</v>
      </c>
      <c r="L50" s="184">
        <v>50</v>
      </c>
      <c r="M50" s="181">
        <v>200</v>
      </c>
      <c r="N50" s="184">
        <v>200</v>
      </c>
      <c r="O50" s="184"/>
      <c r="P50" s="184"/>
      <c r="Q50" s="179" t="s">
        <v>66</v>
      </c>
      <c r="R50" s="182">
        <v>43525</v>
      </c>
      <c r="S50" s="184">
        <v>1</v>
      </c>
    </row>
    <row r="51" spans="2:23" ht="31.5" customHeight="1">
      <c r="B51" s="178">
        <f t="shared" si="2"/>
        <v>3</v>
      </c>
      <c r="C51" s="178" t="s">
        <v>7</v>
      </c>
      <c r="D51" s="184" t="s">
        <v>194</v>
      </c>
      <c r="E51" s="184" t="s">
        <v>247</v>
      </c>
      <c r="F51" s="184" t="s">
        <v>45</v>
      </c>
      <c r="G51" s="184" t="s">
        <v>370</v>
      </c>
      <c r="H51" s="184" t="s">
        <v>410</v>
      </c>
      <c r="I51" s="184" t="s">
        <v>361</v>
      </c>
      <c r="J51" s="184"/>
      <c r="K51" s="184" t="s">
        <v>93</v>
      </c>
      <c r="L51" s="184">
        <v>200</v>
      </c>
      <c r="M51" s="181">
        <v>400</v>
      </c>
      <c r="N51" s="184">
        <v>400</v>
      </c>
      <c r="O51" s="184"/>
      <c r="P51" s="184"/>
      <c r="Q51" s="179" t="s">
        <v>67</v>
      </c>
      <c r="R51" s="182">
        <v>43525</v>
      </c>
      <c r="S51" s="184">
        <v>3</v>
      </c>
    </row>
    <row r="52" spans="2:23" ht="31.5" customHeight="1">
      <c r="B52" s="178">
        <f t="shared" si="2"/>
        <v>4</v>
      </c>
      <c r="C52" s="178" t="s">
        <v>7</v>
      </c>
      <c r="D52" s="184" t="s">
        <v>193</v>
      </c>
      <c r="E52" s="184" t="s">
        <v>303</v>
      </c>
      <c r="F52" s="184" t="s">
        <v>45</v>
      </c>
      <c r="G52" s="184" t="s">
        <v>387</v>
      </c>
      <c r="H52" s="184" t="s">
        <v>406</v>
      </c>
      <c r="I52" s="184" t="s">
        <v>400</v>
      </c>
      <c r="J52" s="184">
        <v>303571941</v>
      </c>
      <c r="K52" s="184" t="s">
        <v>93</v>
      </c>
      <c r="L52" s="184">
        <v>200</v>
      </c>
      <c r="M52" s="181">
        <v>300</v>
      </c>
      <c r="N52" s="184">
        <v>150</v>
      </c>
      <c r="O52" s="184">
        <v>150</v>
      </c>
      <c r="P52" s="184"/>
      <c r="Q52" s="179" t="s">
        <v>66</v>
      </c>
      <c r="R52" s="182">
        <v>43678</v>
      </c>
      <c r="S52" s="184">
        <v>3</v>
      </c>
    </row>
    <row r="53" spans="2:23" ht="31.5" customHeight="1">
      <c r="B53" s="178">
        <f t="shared" si="2"/>
        <v>5</v>
      </c>
      <c r="C53" s="178" t="s">
        <v>7</v>
      </c>
      <c r="D53" s="184" t="s">
        <v>191</v>
      </c>
      <c r="E53" s="184" t="s">
        <v>292</v>
      </c>
      <c r="F53" s="184" t="s">
        <v>45</v>
      </c>
      <c r="G53" s="184" t="s">
        <v>369</v>
      </c>
      <c r="H53" s="184" t="s">
        <v>405</v>
      </c>
      <c r="I53" s="184" t="s">
        <v>362</v>
      </c>
      <c r="J53" s="184">
        <v>303624763</v>
      </c>
      <c r="K53" s="184" t="s">
        <v>93</v>
      </c>
      <c r="L53" s="184">
        <v>800</v>
      </c>
      <c r="M53" s="181">
        <v>700</v>
      </c>
      <c r="N53" s="184">
        <v>300</v>
      </c>
      <c r="O53" s="184">
        <v>400</v>
      </c>
      <c r="P53" s="184"/>
      <c r="Q53" s="179" t="s">
        <v>66</v>
      </c>
      <c r="R53" s="182">
        <v>43739</v>
      </c>
      <c r="S53" s="184">
        <v>4</v>
      </c>
    </row>
    <row r="54" spans="2:23" s="54" customFormat="1" ht="31.5" customHeight="1">
      <c r="B54" s="195">
        <v>2</v>
      </c>
      <c r="C54" s="178"/>
      <c r="D54" s="307" t="s">
        <v>46</v>
      </c>
      <c r="E54" s="307"/>
      <c r="F54" s="307"/>
      <c r="G54" s="212"/>
      <c r="H54" s="212"/>
      <c r="I54" s="212"/>
      <c r="J54" s="212"/>
      <c r="K54" s="212"/>
      <c r="L54" s="212">
        <f>SUM(L55:L56)</f>
        <v>100</v>
      </c>
      <c r="M54" s="212">
        <f t="shared" ref="M54:S54" si="9">SUM(M55:M56)</f>
        <v>1350</v>
      </c>
      <c r="N54" s="212">
        <f t="shared" si="9"/>
        <v>850</v>
      </c>
      <c r="O54" s="212">
        <f t="shared" si="9"/>
        <v>500</v>
      </c>
      <c r="P54" s="212">
        <f t="shared" si="9"/>
        <v>0</v>
      </c>
      <c r="Q54" s="212"/>
      <c r="R54" s="212"/>
      <c r="S54" s="212">
        <f t="shared" si="9"/>
        <v>20</v>
      </c>
    </row>
    <row r="55" spans="2:23" ht="31.5" customHeight="1">
      <c r="B55" s="178">
        <v>1</v>
      </c>
      <c r="C55" s="178" t="s">
        <v>7</v>
      </c>
      <c r="D55" s="184" t="s">
        <v>192</v>
      </c>
      <c r="E55" s="184" t="s">
        <v>293</v>
      </c>
      <c r="F55" s="204" t="s">
        <v>144</v>
      </c>
      <c r="G55" s="204" t="s">
        <v>368</v>
      </c>
      <c r="H55" s="204" t="s">
        <v>367</v>
      </c>
      <c r="I55" s="204" t="s">
        <v>363</v>
      </c>
      <c r="J55" s="204"/>
      <c r="K55" s="179" t="s">
        <v>53</v>
      </c>
      <c r="L55" s="184">
        <v>50</v>
      </c>
      <c r="M55" s="181">
        <v>350</v>
      </c>
      <c r="N55" s="184">
        <v>350</v>
      </c>
      <c r="O55" s="184"/>
      <c r="P55" s="184"/>
      <c r="Q55" s="179" t="s">
        <v>66</v>
      </c>
      <c r="R55" s="182">
        <v>43556</v>
      </c>
      <c r="S55" s="184">
        <v>10</v>
      </c>
    </row>
    <row r="56" spans="2:23" ht="31.5" customHeight="1">
      <c r="B56" s="178">
        <f t="shared" si="2"/>
        <v>2</v>
      </c>
      <c r="C56" s="178" t="s">
        <v>7</v>
      </c>
      <c r="D56" s="184" t="s">
        <v>192</v>
      </c>
      <c r="E56" s="184" t="s">
        <v>251</v>
      </c>
      <c r="F56" s="204" t="s">
        <v>144</v>
      </c>
      <c r="G56" s="204" t="s">
        <v>388</v>
      </c>
      <c r="H56" s="204" t="s">
        <v>366</v>
      </c>
      <c r="I56" s="204" t="s">
        <v>363</v>
      </c>
      <c r="J56" s="204"/>
      <c r="K56" s="179" t="s">
        <v>53</v>
      </c>
      <c r="L56" s="184">
        <v>50</v>
      </c>
      <c r="M56" s="181">
        <v>1000</v>
      </c>
      <c r="N56" s="184">
        <v>500</v>
      </c>
      <c r="O56" s="184">
        <v>500</v>
      </c>
      <c r="P56" s="184"/>
      <c r="Q56" s="179" t="s">
        <v>66</v>
      </c>
      <c r="R56" s="182">
        <v>43556</v>
      </c>
      <c r="S56" s="184">
        <v>10</v>
      </c>
    </row>
    <row r="57" spans="2:23" s="54" customFormat="1" ht="31.5" customHeight="1">
      <c r="B57" s="195">
        <v>10</v>
      </c>
      <c r="C57" s="178"/>
      <c r="D57" s="307" t="s">
        <v>47</v>
      </c>
      <c r="E57" s="307"/>
      <c r="F57" s="307"/>
      <c r="G57" s="212"/>
      <c r="H57" s="212"/>
      <c r="I57" s="212"/>
      <c r="J57" s="212"/>
      <c r="K57" s="212"/>
      <c r="L57" s="212">
        <f>SUM(L58:L67)</f>
        <v>316</v>
      </c>
      <c r="M57" s="212">
        <f t="shared" ref="M57:S57" si="10">SUM(M58:M67)</f>
        <v>10220</v>
      </c>
      <c r="N57" s="212">
        <f t="shared" si="10"/>
        <v>2800</v>
      </c>
      <c r="O57" s="212">
        <f t="shared" si="10"/>
        <v>7440</v>
      </c>
      <c r="P57" s="212">
        <f t="shared" si="10"/>
        <v>0</v>
      </c>
      <c r="Q57" s="212"/>
      <c r="R57" s="212"/>
      <c r="S57" s="212">
        <f t="shared" si="10"/>
        <v>42</v>
      </c>
      <c r="T57" s="213" t="s">
        <v>252</v>
      </c>
      <c r="U57" s="213"/>
    </row>
    <row r="58" spans="2:23" ht="31.5" customHeight="1">
      <c r="B58" s="178">
        <v>1</v>
      </c>
      <c r="C58" s="178" t="s">
        <v>7</v>
      </c>
      <c r="D58" s="184" t="s">
        <v>192</v>
      </c>
      <c r="E58" s="184" t="s">
        <v>294</v>
      </c>
      <c r="F58" s="204" t="s">
        <v>48</v>
      </c>
      <c r="G58" s="207" t="s">
        <v>316</v>
      </c>
      <c r="H58" s="213" t="s">
        <v>317</v>
      </c>
      <c r="I58" s="204"/>
      <c r="J58" s="204"/>
      <c r="K58" s="184" t="s">
        <v>94</v>
      </c>
      <c r="L58" s="184">
        <v>10</v>
      </c>
      <c r="M58" s="181">
        <v>300</v>
      </c>
      <c r="N58" s="184">
        <v>80</v>
      </c>
      <c r="O58" s="184">
        <v>220</v>
      </c>
      <c r="P58" s="184"/>
      <c r="Q58" s="179" t="s">
        <v>66</v>
      </c>
      <c r="R58" s="182">
        <v>43739</v>
      </c>
      <c r="S58" s="184">
        <v>3</v>
      </c>
      <c r="T58" s="213" t="s">
        <v>253</v>
      </c>
      <c r="U58" s="213"/>
    </row>
    <row r="59" spans="2:23" ht="31.5" customHeight="1">
      <c r="B59" s="178">
        <f t="shared" si="2"/>
        <v>2</v>
      </c>
      <c r="C59" s="178" t="s">
        <v>7</v>
      </c>
      <c r="D59" s="184" t="s">
        <v>193</v>
      </c>
      <c r="E59" s="184" t="s">
        <v>295</v>
      </c>
      <c r="F59" s="204" t="s">
        <v>48</v>
      </c>
      <c r="G59" s="207" t="s">
        <v>318</v>
      </c>
      <c r="H59" s="213" t="s">
        <v>319</v>
      </c>
      <c r="I59" s="204" t="s">
        <v>400</v>
      </c>
      <c r="J59" s="204">
        <v>304708585</v>
      </c>
      <c r="K59" s="184" t="s">
        <v>94</v>
      </c>
      <c r="L59" s="184">
        <v>31</v>
      </c>
      <c r="M59" s="181">
        <v>800</v>
      </c>
      <c r="N59" s="184">
        <v>100</v>
      </c>
      <c r="O59" s="184">
        <v>700</v>
      </c>
      <c r="P59" s="184"/>
      <c r="Q59" s="179" t="s">
        <v>68</v>
      </c>
      <c r="R59" s="182">
        <v>43556</v>
      </c>
      <c r="S59" s="184">
        <v>5</v>
      </c>
      <c r="T59" s="207"/>
      <c r="U59" s="213"/>
      <c r="V59" s="207"/>
      <c r="W59" s="213"/>
    </row>
    <row r="60" spans="2:23" ht="31.5" customHeight="1">
      <c r="B60" s="178">
        <f t="shared" si="2"/>
        <v>3</v>
      </c>
      <c r="C60" s="178" t="s">
        <v>7</v>
      </c>
      <c r="D60" s="184" t="s">
        <v>191</v>
      </c>
      <c r="E60" s="184" t="s">
        <v>296</v>
      </c>
      <c r="F60" s="204" t="s">
        <v>48</v>
      </c>
      <c r="G60" s="207" t="s">
        <v>320</v>
      </c>
      <c r="H60" s="213" t="s">
        <v>321</v>
      </c>
      <c r="I60" s="204" t="s">
        <v>364</v>
      </c>
      <c r="J60" s="204">
        <v>304652791</v>
      </c>
      <c r="K60" s="184" t="s">
        <v>94</v>
      </c>
      <c r="L60" s="184">
        <v>31</v>
      </c>
      <c r="M60" s="181">
        <v>800</v>
      </c>
      <c r="N60" s="184">
        <v>100</v>
      </c>
      <c r="O60" s="184">
        <v>700</v>
      </c>
      <c r="P60" s="184"/>
      <c r="Q60" s="179" t="s">
        <v>67</v>
      </c>
      <c r="R60" s="182">
        <v>43556</v>
      </c>
      <c r="S60" s="184">
        <v>5</v>
      </c>
      <c r="T60" s="213" t="s">
        <v>254</v>
      </c>
      <c r="U60" s="213"/>
    </row>
    <row r="61" spans="2:23" ht="31.5" customHeight="1">
      <c r="B61" s="178">
        <f t="shared" si="2"/>
        <v>4</v>
      </c>
      <c r="C61" s="178" t="s">
        <v>7</v>
      </c>
      <c r="D61" s="184" t="s">
        <v>191</v>
      </c>
      <c r="E61" s="184" t="s">
        <v>297</v>
      </c>
      <c r="F61" s="204" t="s">
        <v>48</v>
      </c>
      <c r="G61" s="207" t="s">
        <v>322</v>
      </c>
      <c r="H61" s="213" t="s">
        <v>323</v>
      </c>
      <c r="I61" s="204" t="s">
        <v>314</v>
      </c>
      <c r="J61" s="204"/>
      <c r="K61" s="184" t="s">
        <v>94</v>
      </c>
      <c r="L61" s="184">
        <v>15</v>
      </c>
      <c r="M61" s="181">
        <v>400</v>
      </c>
      <c r="N61" s="184">
        <v>70</v>
      </c>
      <c r="O61" s="184">
        <v>330</v>
      </c>
      <c r="P61" s="184"/>
      <c r="Q61" s="179" t="s">
        <v>66</v>
      </c>
      <c r="R61" s="182">
        <v>43739</v>
      </c>
      <c r="S61" s="184">
        <v>3</v>
      </c>
      <c r="T61" s="213" t="s">
        <v>255</v>
      </c>
      <c r="U61" s="213"/>
    </row>
    <row r="62" spans="2:23" ht="31.5" customHeight="1">
      <c r="B62" s="178">
        <f t="shared" si="2"/>
        <v>5</v>
      </c>
      <c r="C62" s="178" t="s">
        <v>7</v>
      </c>
      <c r="D62" s="184" t="s">
        <v>191</v>
      </c>
      <c r="E62" s="184" t="s">
        <v>298</v>
      </c>
      <c r="F62" s="204" t="s">
        <v>48</v>
      </c>
      <c r="G62" s="207" t="s">
        <v>327</v>
      </c>
      <c r="H62" s="213" t="s">
        <v>328</v>
      </c>
      <c r="I62" s="204"/>
      <c r="J62" s="204"/>
      <c r="K62" s="184" t="s">
        <v>94</v>
      </c>
      <c r="L62" s="184">
        <v>31</v>
      </c>
      <c r="M62" s="181">
        <v>800</v>
      </c>
      <c r="N62" s="184">
        <v>100</v>
      </c>
      <c r="O62" s="184">
        <v>700</v>
      </c>
      <c r="P62" s="184"/>
      <c r="Q62" s="179" t="s">
        <v>68</v>
      </c>
      <c r="R62" s="182">
        <v>43739</v>
      </c>
      <c r="S62" s="184">
        <v>5</v>
      </c>
      <c r="T62" s="214" t="s">
        <v>324</v>
      </c>
      <c r="U62" s="213"/>
      <c r="V62" s="207" t="s">
        <v>325</v>
      </c>
      <c r="W62" s="213" t="s">
        <v>326</v>
      </c>
    </row>
    <row r="63" spans="2:23" ht="31.5" customHeight="1">
      <c r="B63" s="178">
        <f t="shared" si="2"/>
        <v>6</v>
      </c>
      <c r="C63" s="178" t="s">
        <v>7</v>
      </c>
      <c r="D63" s="184" t="s">
        <v>194</v>
      </c>
      <c r="E63" s="184" t="s">
        <v>300</v>
      </c>
      <c r="F63" s="204" t="s">
        <v>48</v>
      </c>
      <c r="G63" s="207" t="s">
        <v>329</v>
      </c>
      <c r="H63" s="213" t="s">
        <v>330</v>
      </c>
      <c r="I63" s="204"/>
      <c r="J63" s="204"/>
      <c r="K63" s="184" t="s">
        <v>94</v>
      </c>
      <c r="L63" s="184">
        <v>31</v>
      </c>
      <c r="M63" s="181">
        <v>800</v>
      </c>
      <c r="N63" s="184">
        <v>100</v>
      </c>
      <c r="O63" s="184">
        <v>700</v>
      </c>
      <c r="P63" s="184"/>
      <c r="Q63" s="179" t="s">
        <v>68</v>
      </c>
      <c r="R63" s="182">
        <v>43739</v>
      </c>
      <c r="S63" s="184">
        <v>5</v>
      </c>
      <c r="T63" s="215" t="s">
        <v>256</v>
      </c>
      <c r="U63" s="213"/>
    </row>
    <row r="64" spans="2:23" ht="31.5" customHeight="1">
      <c r="B64" s="178">
        <f t="shared" si="2"/>
        <v>7</v>
      </c>
      <c r="C64" s="178" t="s">
        <v>7</v>
      </c>
      <c r="D64" s="184" t="s">
        <v>192</v>
      </c>
      <c r="E64" s="184" t="s">
        <v>299</v>
      </c>
      <c r="F64" s="204" t="s">
        <v>48</v>
      </c>
      <c r="G64" s="207" t="s">
        <v>331</v>
      </c>
      <c r="H64" s="213" t="s">
        <v>332</v>
      </c>
      <c r="I64" s="204"/>
      <c r="J64" s="204"/>
      <c r="K64" s="184" t="s">
        <v>94</v>
      </c>
      <c r="L64" s="184">
        <v>21</v>
      </c>
      <c r="M64" s="181">
        <v>520</v>
      </c>
      <c r="N64" s="184">
        <v>80</v>
      </c>
      <c r="O64" s="184">
        <v>460</v>
      </c>
      <c r="P64" s="184"/>
      <c r="Q64" s="179" t="s">
        <v>66</v>
      </c>
      <c r="R64" s="182">
        <v>43739</v>
      </c>
      <c r="S64" s="184">
        <v>3</v>
      </c>
      <c r="T64" s="213" t="s">
        <v>257</v>
      </c>
      <c r="U64" s="213"/>
    </row>
    <row r="65" spans="2:21" ht="31.5" customHeight="1">
      <c r="B65" s="178">
        <f t="shared" si="2"/>
        <v>8</v>
      </c>
      <c r="C65" s="178" t="s">
        <v>7</v>
      </c>
      <c r="D65" s="184" t="s">
        <v>193</v>
      </c>
      <c r="E65" s="184" t="s">
        <v>304</v>
      </c>
      <c r="F65" s="204" t="s">
        <v>48</v>
      </c>
      <c r="G65" s="207" t="s">
        <v>335</v>
      </c>
      <c r="H65" s="213" t="s">
        <v>334</v>
      </c>
      <c r="I65" s="204" t="s">
        <v>365</v>
      </c>
      <c r="J65" s="204"/>
      <c r="K65" s="184" t="s">
        <v>94</v>
      </c>
      <c r="L65" s="184">
        <v>15</v>
      </c>
      <c r="M65" s="181">
        <v>400</v>
      </c>
      <c r="N65" s="184">
        <v>70</v>
      </c>
      <c r="O65" s="184">
        <v>330</v>
      </c>
      <c r="P65" s="184"/>
      <c r="Q65" s="179" t="s">
        <v>66</v>
      </c>
      <c r="R65" s="182">
        <v>43739</v>
      </c>
      <c r="S65" s="184">
        <v>3</v>
      </c>
      <c r="T65" s="216" t="s">
        <v>258</v>
      </c>
      <c r="U65" s="213"/>
    </row>
    <row r="66" spans="2:21" ht="31.5" customHeight="1">
      <c r="B66" s="178">
        <f t="shared" si="2"/>
        <v>9</v>
      </c>
      <c r="C66" s="178" t="s">
        <v>7</v>
      </c>
      <c r="D66" s="184" t="s">
        <v>193</v>
      </c>
      <c r="E66" s="184" t="s">
        <v>260</v>
      </c>
      <c r="F66" s="204" t="s">
        <v>48</v>
      </c>
      <c r="G66" s="204" t="s">
        <v>337</v>
      </c>
      <c r="H66" s="204" t="s">
        <v>403</v>
      </c>
      <c r="I66" s="204"/>
      <c r="J66" s="204"/>
      <c r="K66" s="184" t="s">
        <v>94</v>
      </c>
      <c r="L66" s="184">
        <v>100</v>
      </c>
      <c r="M66" s="181">
        <v>4600</v>
      </c>
      <c r="N66" s="184">
        <v>2000</v>
      </c>
      <c r="O66" s="184">
        <v>2600</v>
      </c>
      <c r="P66" s="184"/>
      <c r="Q66" s="179" t="s">
        <v>68</v>
      </c>
      <c r="R66" s="182">
        <v>43556</v>
      </c>
      <c r="S66" s="184">
        <v>5</v>
      </c>
      <c r="T66" s="216" t="s">
        <v>333</v>
      </c>
      <c r="U66" s="213"/>
    </row>
    <row r="67" spans="2:21" ht="31.5" customHeight="1">
      <c r="B67" s="178">
        <f t="shared" si="2"/>
        <v>10</v>
      </c>
      <c r="C67" s="178" t="s">
        <v>7</v>
      </c>
      <c r="D67" s="184" t="s">
        <v>194</v>
      </c>
      <c r="E67" s="184" t="s">
        <v>261</v>
      </c>
      <c r="F67" s="204" t="s">
        <v>48</v>
      </c>
      <c r="G67" s="204" t="s">
        <v>336</v>
      </c>
      <c r="H67" s="204" t="s">
        <v>338</v>
      </c>
      <c r="I67" s="204" t="s">
        <v>361</v>
      </c>
      <c r="J67" s="204"/>
      <c r="K67" s="184" t="s">
        <v>94</v>
      </c>
      <c r="L67" s="184">
        <v>31</v>
      </c>
      <c r="M67" s="181">
        <v>800</v>
      </c>
      <c r="N67" s="184">
        <v>100</v>
      </c>
      <c r="O67" s="184">
        <v>700</v>
      </c>
      <c r="P67" s="184"/>
      <c r="Q67" s="179" t="s">
        <v>68</v>
      </c>
      <c r="R67" s="182">
        <v>43556</v>
      </c>
      <c r="S67" s="184">
        <v>5</v>
      </c>
    </row>
    <row r="69" spans="2:21" s="67" customFormat="1">
      <c r="K69" s="205"/>
    </row>
    <row r="70" spans="2:21" s="67" customFormat="1">
      <c r="K70" s="205"/>
    </row>
    <row r="71" spans="2:21" s="67" customFormat="1">
      <c r="K71" s="205"/>
    </row>
    <row r="72" spans="2:21" s="67" customFormat="1"/>
  </sheetData>
  <sheetProtection formatCells="0" formatColumns="0" formatRows="0" insertColumns="0" insertRows="0" insertHyperlinks="0" deleteColumns="0" deleteRows="0" sort="0" autoFilter="0" pivotTables="0"/>
  <mergeCells count="29">
    <mergeCell ref="D8:F8"/>
    <mergeCell ref="D9:F9"/>
    <mergeCell ref="D18:F18"/>
    <mergeCell ref="J6:J7"/>
    <mergeCell ref="O2:S2"/>
    <mergeCell ref="B3:S3"/>
    <mergeCell ref="R5:S5"/>
    <mergeCell ref="B6:B7"/>
    <mergeCell ref="D6:D7"/>
    <mergeCell ref="E6:E7"/>
    <mergeCell ref="F6:F7"/>
    <mergeCell ref="K6:L6"/>
    <mergeCell ref="M6:M7"/>
    <mergeCell ref="N6:P6"/>
    <mergeCell ref="B4:S4"/>
    <mergeCell ref="C6:C7"/>
    <mergeCell ref="D57:F57"/>
    <mergeCell ref="D28:F28"/>
    <mergeCell ref="D36:F36"/>
    <mergeCell ref="D41:F41"/>
    <mergeCell ref="D43:F43"/>
    <mergeCell ref="D48:F48"/>
    <mergeCell ref="D54:F54"/>
    <mergeCell ref="S6:S7"/>
    <mergeCell ref="G6:G7"/>
    <mergeCell ref="H6:H7"/>
    <mergeCell ref="I6:I7"/>
    <mergeCell ref="Q6:Q7"/>
    <mergeCell ref="R6:R7"/>
  </mergeCells>
  <conditionalFormatting sqref="E69:E72">
    <cfRule type="duplicateValues" dxfId="5" priority="5"/>
  </conditionalFormatting>
  <printOptions horizontalCentered="1"/>
  <pageMargins left="0.19685039370078741" right="0.19685039370078741" top="0.19685039370078741" bottom="0.19685039370078741" header="0" footer="0"/>
  <pageSetup paperSize="9" scale="55" orientation="landscape" r:id="rId1"/>
  <colBreaks count="1" manualBreakCount="1">
    <brk id="10" min="1" max="6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N21"/>
  <sheetViews>
    <sheetView showZeros="0" view="pageBreakPreview" zoomScale="70" zoomScaleSheetLayoutView="70" workbookViewId="0">
      <selection activeCell="G15" sqref="G15"/>
    </sheetView>
  </sheetViews>
  <sheetFormatPr defaultRowHeight="15.75"/>
  <cols>
    <col min="1" max="1" width="4.42578125" style="196" customWidth="1"/>
    <col min="2" max="2" width="7.28515625" style="196" customWidth="1"/>
    <col min="3" max="3" width="10.85546875" style="196" customWidth="1"/>
    <col min="4" max="4" width="48" style="196" customWidth="1"/>
    <col min="5" max="5" width="34.28515625" style="196" customWidth="1"/>
    <col min="6" max="6" width="11.85546875" style="196" customWidth="1"/>
    <col min="7" max="7" width="13.7109375" style="196" customWidth="1"/>
    <col min="8" max="8" width="13.5703125" style="196" customWidth="1"/>
    <col min="9" max="9" width="13.7109375" style="196" customWidth="1"/>
    <col min="10" max="10" width="12.85546875" style="196" customWidth="1"/>
    <col min="11" max="11" width="16.42578125" style="196" customWidth="1"/>
    <col min="12" max="12" width="25.5703125" style="196" customWidth="1"/>
    <col min="13" max="13" width="19.42578125" style="196" customWidth="1"/>
    <col min="14" max="14" width="10.85546875" style="196" customWidth="1"/>
    <col min="15" max="16384" width="9.140625" style="196"/>
  </cols>
  <sheetData>
    <row r="2" spans="2:14">
      <c r="J2" s="243"/>
      <c r="K2" s="243"/>
      <c r="L2" s="243"/>
      <c r="M2" s="243"/>
      <c r="N2" s="243"/>
    </row>
    <row r="3" spans="2:14" ht="67.5" customHeight="1">
      <c r="B3" s="244" t="s">
        <v>412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14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45" t="s">
        <v>49</v>
      </c>
      <c r="N5" s="245"/>
    </row>
    <row r="6" spans="2:14" ht="29.25" customHeight="1">
      <c r="B6" s="242" t="s">
        <v>33</v>
      </c>
      <c r="C6" s="242" t="s">
        <v>156</v>
      </c>
      <c r="D6" s="242" t="s">
        <v>266</v>
      </c>
      <c r="E6" s="242" t="s">
        <v>267</v>
      </c>
      <c r="F6" s="242" t="s">
        <v>268</v>
      </c>
      <c r="G6" s="242"/>
      <c r="H6" s="242" t="s">
        <v>269</v>
      </c>
      <c r="I6" s="242" t="s">
        <v>86</v>
      </c>
      <c r="J6" s="242"/>
      <c r="K6" s="242"/>
      <c r="L6" s="242" t="s">
        <v>87</v>
      </c>
      <c r="M6" s="242" t="s">
        <v>88</v>
      </c>
      <c r="N6" s="242" t="s">
        <v>89</v>
      </c>
    </row>
    <row r="7" spans="2:14" ht="57.75" customHeight="1">
      <c r="B7" s="242"/>
      <c r="C7" s="242"/>
      <c r="D7" s="242"/>
      <c r="E7" s="242"/>
      <c r="F7" s="199" t="s">
        <v>90</v>
      </c>
      <c r="G7" s="199" t="s">
        <v>270</v>
      </c>
      <c r="H7" s="242"/>
      <c r="I7" s="199" t="s">
        <v>142</v>
      </c>
      <c r="J7" s="199" t="s">
        <v>143</v>
      </c>
      <c r="K7" s="199" t="s">
        <v>203</v>
      </c>
      <c r="L7" s="242"/>
      <c r="M7" s="242"/>
      <c r="N7" s="242"/>
    </row>
    <row r="8" spans="2:14" s="197" customFormat="1" ht="31.5" customHeight="1">
      <c r="B8" s="185">
        <v>4</v>
      </c>
      <c r="C8" s="296" t="s">
        <v>41</v>
      </c>
      <c r="D8" s="296"/>
      <c r="E8" s="296"/>
      <c r="F8" s="186"/>
      <c r="G8" s="202">
        <f>SUM(G9:G12)</f>
        <v>3.3</v>
      </c>
      <c r="H8" s="202">
        <f t="shared" ref="H8:N8" si="0">SUM(H9:H12)</f>
        <v>7350</v>
      </c>
      <c r="I8" s="202">
        <f t="shared" si="0"/>
        <v>1350</v>
      </c>
      <c r="J8" s="202">
        <f t="shared" si="0"/>
        <v>6000</v>
      </c>
      <c r="K8" s="202">
        <f t="shared" si="0"/>
        <v>0</v>
      </c>
      <c r="L8" s="202"/>
      <c r="M8" s="202"/>
      <c r="N8" s="202">
        <f t="shared" si="0"/>
        <v>22</v>
      </c>
    </row>
    <row r="9" spans="2:14" ht="39.75" customHeight="1">
      <c r="B9" s="178">
        <v>1</v>
      </c>
      <c r="C9" s="179" t="s">
        <v>194</v>
      </c>
      <c r="D9" s="179" t="s">
        <v>235</v>
      </c>
      <c r="E9" s="188" t="s">
        <v>42</v>
      </c>
      <c r="F9" s="179" t="s">
        <v>53</v>
      </c>
      <c r="G9" s="179">
        <v>0.5</v>
      </c>
      <c r="H9" s="181">
        <v>300</v>
      </c>
      <c r="I9" s="181">
        <v>300</v>
      </c>
      <c r="J9" s="181"/>
      <c r="K9" s="181"/>
      <c r="L9" s="179" t="s">
        <v>264</v>
      </c>
      <c r="M9" s="182">
        <v>43525</v>
      </c>
      <c r="N9" s="181">
        <v>3</v>
      </c>
    </row>
    <row r="10" spans="2:14" ht="39.75" customHeight="1">
      <c r="B10" s="178">
        <f t="shared" ref="B10:B18" si="1">+B9+1</f>
        <v>2</v>
      </c>
      <c r="C10" s="179" t="s">
        <v>194</v>
      </c>
      <c r="D10" s="179" t="s">
        <v>236</v>
      </c>
      <c r="E10" s="188" t="s">
        <v>42</v>
      </c>
      <c r="F10" s="179" t="s">
        <v>53</v>
      </c>
      <c r="G10" s="179">
        <v>1.7</v>
      </c>
      <c r="H10" s="181">
        <v>6500</v>
      </c>
      <c r="I10" s="181">
        <v>500</v>
      </c>
      <c r="J10" s="181">
        <v>6000</v>
      </c>
      <c r="K10" s="181"/>
      <c r="L10" s="179" t="s">
        <v>68</v>
      </c>
      <c r="M10" s="182">
        <v>43709</v>
      </c>
      <c r="N10" s="181">
        <v>12</v>
      </c>
    </row>
    <row r="11" spans="2:14" ht="39.75" customHeight="1">
      <c r="B11" s="178">
        <f t="shared" si="1"/>
        <v>3</v>
      </c>
      <c r="C11" s="179" t="s">
        <v>193</v>
      </c>
      <c r="D11" s="179" t="s">
        <v>265</v>
      </c>
      <c r="E11" s="188" t="s">
        <v>42</v>
      </c>
      <c r="F11" s="179" t="s">
        <v>53</v>
      </c>
      <c r="G11" s="179">
        <v>0.4</v>
      </c>
      <c r="H11" s="181">
        <v>250</v>
      </c>
      <c r="I11" s="181">
        <v>250</v>
      </c>
      <c r="J11" s="181"/>
      <c r="K11" s="181"/>
      <c r="L11" s="179" t="s">
        <v>264</v>
      </c>
      <c r="M11" s="182">
        <v>43525</v>
      </c>
      <c r="N11" s="181">
        <v>3</v>
      </c>
    </row>
    <row r="12" spans="2:14" ht="39.75" customHeight="1">
      <c r="B12" s="178">
        <f t="shared" si="1"/>
        <v>4</v>
      </c>
      <c r="C12" s="179" t="s">
        <v>194</v>
      </c>
      <c r="D12" s="179" t="s">
        <v>305</v>
      </c>
      <c r="E12" s="188" t="s">
        <v>42</v>
      </c>
      <c r="F12" s="179" t="s">
        <v>53</v>
      </c>
      <c r="G12" s="179">
        <v>0.7</v>
      </c>
      <c r="H12" s="181">
        <v>300</v>
      </c>
      <c r="I12" s="181">
        <v>300</v>
      </c>
      <c r="J12" s="181"/>
      <c r="K12" s="181"/>
      <c r="L12" s="179" t="s">
        <v>67</v>
      </c>
      <c r="M12" s="182">
        <v>43525</v>
      </c>
      <c r="N12" s="181">
        <v>4</v>
      </c>
    </row>
    <row r="13" spans="2:14" s="197" customFormat="1" ht="31.5" customHeight="1">
      <c r="B13" s="200">
        <v>5</v>
      </c>
      <c r="C13" s="295" t="s">
        <v>45</v>
      </c>
      <c r="D13" s="295"/>
      <c r="E13" s="295"/>
      <c r="F13" s="189"/>
      <c r="G13" s="201">
        <f>SUM(G14:G18)</f>
        <v>1650</v>
      </c>
      <c r="H13" s="201">
        <f t="shared" ref="H13:N13" si="2">SUM(H14:H18)</f>
        <v>2200</v>
      </c>
      <c r="I13" s="201">
        <f t="shared" si="2"/>
        <v>1350</v>
      </c>
      <c r="J13" s="201">
        <f t="shared" si="2"/>
        <v>850</v>
      </c>
      <c r="K13" s="201">
        <f t="shared" si="2"/>
        <v>0</v>
      </c>
      <c r="L13" s="201"/>
      <c r="M13" s="201"/>
      <c r="N13" s="201">
        <f t="shared" si="2"/>
        <v>14</v>
      </c>
    </row>
    <row r="14" spans="2:14" ht="51" customHeight="1">
      <c r="B14" s="178">
        <v>1</v>
      </c>
      <c r="C14" s="184" t="s">
        <v>193</v>
      </c>
      <c r="D14" s="184" t="s">
        <v>245</v>
      </c>
      <c r="E14" s="192" t="s">
        <v>45</v>
      </c>
      <c r="F14" s="184" t="s">
        <v>93</v>
      </c>
      <c r="G14" s="184">
        <v>400</v>
      </c>
      <c r="H14" s="181">
        <v>600</v>
      </c>
      <c r="I14" s="184">
        <v>300</v>
      </c>
      <c r="J14" s="184">
        <v>300</v>
      </c>
      <c r="K14" s="184"/>
      <c r="L14" s="179" t="s">
        <v>68</v>
      </c>
      <c r="M14" s="182">
        <v>43525</v>
      </c>
      <c r="N14" s="184">
        <v>3</v>
      </c>
    </row>
    <row r="15" spans="2:14" ht="51" customHeight="1">
      <c r="B15" s="178">
        <f t="shared" si="1"/>
        <v>2</v>
      </c>
      <c r="C15" s="184" t="s">
        <v>193</v>
      </c>
      <c r="D15" s="184" t="s">
        <v>291</v>
      </c>
      <c r="E15" s="192" t="s">
        <v>45</v>
      </c>
      <c r="F15" s="184" t="s">
        <v>93</v>
      </c>
      <c r="G15" s="184">
        <v>50</v>
      </c>
      <c r="H15" s="181">
        <v>200</v>
      </c>
      <c r="I15" s="184">
        <v>200</v>
      </c>
      <c r="J15" s="184"/>
      <c r="K15" s="184"/>
      <c r="L15" s="179" t="s">
        <v>66</v>
      </c>
      <c r="M15" s="182">
        <v>43525</v>
      </c>
      <c r="N15" s="184">
        <v>1</v>
      </c>
    </row>
    <row r="16" spans="2:14" ht="51" customHeight="1">
      <c r="B16" s="178">
        <f t="shared" si="1"/>
        <v>3</v>
      </c>
      <c r="C16" s="184" t="s">
        <v>194</v>
      </c>
      <c r="D16" s="184" t="s">
        <v>247</v>
      </c>
      <c r="E16" s="192" t="s">
        <v>45</v>
      </c>
      <c r="F16" s="184" t="s">
        <v>93</v>
      </c>
      <c r="G16" s="184">
        <v>200</v>
      </c>
      <c r="H16" s="181">
        <v>400</v>
      </c>
      <c r="I16" s="184">
        <v>400</v>
      </c>
      <c r="J16" s="184"/>
      <c r="K16" s="184"/>
      <c r="L16" s="179" t="s">
        <v>67</v>
      </c>
      <c r="M16" s="182">
        <v>43525</v>
      </c>
      <c r="N16" s="184">
        <v>3</v>
      </c>
    </row>
    <row r="17" spans="2:14" ht="51" customHeight="1">
      <c r="B17" s="178">
        <f t="shared" si="1"/>
        <v>4</v>
      </c>
      <c r="C17" s="184" t="s">
        <v>193</v>
      </c>
      <c r="D17" s="184" t="s">
        <v>303</v>
      </c>
      <c r="E17" s="192" t="s">
        <v>45</v>
      </c>
      <c r="F17" s="184" t="s">
        <v>93</v>
      </c>
      <c r="G17" s="184">
        <v>200</v>
      </c>
      <c r="H17" s="181">
        <v>300</v>
      </c>
      <c r="I17" s="184">
        <v>150</v>
      </c>
      <c r="J17" s="184">
        <v>150</v>
      </c>
      <c r="K17" s="184"/>
      <c r="L17" s="179" t="s">
        <v>66</v>
      </c>
      <c r="M17" s="182">
        <v>43678</v>
      </c>
      <c r="N17" s="184">
        <v>3</v>
      </c>
    </row>
    <row r="18" spans="2:14" ht="51" customHeight="1">
      <c r="B18" s="178">
        <f t="shared" si="1"/>
        <v>5</v>
      </c>
      <c r="C18" s="184" t="s">
        <v>191</v>
      </c>
      <c r="D18" s="184" t="s">
        <v>292</v>
      </c>
      <c r="E18" s="192" t="s">
        <v>45</v>
      </c>
      <c r="F18" s="184" t="s">
        <v>93</v>
      </c>
      <c r="G18" s="184">
        <v>800</v>
      </c>
      <c r="H18" s="181">
        <v>700</v>
      </c>
      <c r="I18" s="184">
        <v>300</v>
      </c>
      <c r="J18" s="184">
        <v>400</v>
      </c>
      <c r="K18" s="184"/>
      <c r="L18" s="179" t="s">
        <v>66</v>
      </c>
      <c r="M18" s="182">
        <v>43739</v>
      </c>
      <c r="N18" s="184">
        <v>4</v>
      </c>
    </row>
    <row r="19" spans="2:14" s="67" customFormat="1">
      <c r="F19" s="198"/>
    </row>
    <row r="20" spans="2:14" s="67" customFormat="1">
      <c r="F20" s="198"/>
    </row>
    <row r="21" spans="2:14" s="67" customFormat="1">
      <c r="I21" s="71"/>
      <c r="J21" s="71"/>
      <c r="K21" s="71"/>
      <c r="L21" s="71"/>
      <c r="M21" s="71"/>
    </row>
  </sheetData>
  <sheetProtection formatCells="0" formatColumns="0" formatRows="0" insertColumns="0" insertRows="0" insertHyperlinks="0" deleteColumns="0" deleteRows="0" sort="0" autoFilter="0" pivotTables="0"/>
  <mergeCells count="15">
    <mergeCell ref="C8:E8"/>
    <mergeCell ref="C13:E13"/>
    <mergeCell ref="L6:L7"/>
    <mergeCell ref="M6:M7"/>
    <mergeCell ref="N6:N7"/>
    <mergeCell ref="J2:N2"/>
    <mergeCell ref="B3:N3"/>
    <mergeCell ref="M5:N5"/>
    <mergeCell ref="B6:B7"/>
    <mergeCell ref="C6:C7"/>
    <mergeCell ref="D6:D7"/>
    <mergeCell ref="E6:E7"/>
    <mergeCell ref="F6:G6"/>
    <mergeCell ref="H6:H7"/>
    <mergeCell ref="I6:K6"/>
  </mergeCells>
  <conditionalFormatting sqref="D19:D21">
    <cfRule type="duplicateValues" dxfId="4" priority="4"/>
  </conditionalFormatting>
  <printOptions horizontalCentered="1"/>
  <pageMargins left="0.19685039370078741" right="0.19685039370078741" top="0.19685039370078741" bottom="0.19685039370078741" header="0" footer="0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44"/>
  <sheetViews>
    <sheetView showZeros="0" view="pageBreakPreview" topLeftCell="A4" zoomScale="70" zoomScaleSheetLayoutView="70" workbookViewId="0">
      <selection activeCell="N9" sqref="N9"/>
    </sheetView>
  </sheetViews>
  <sheetFormatPr defaultRowHeight="15.75"/>
  <cols>
    <col min="1" max="1" width="4.42578125" style="225" customWidth="1"/>
    <col min="2" max="2" width="7.28515625" style="225" customWidth="1"/>
    <col min="3" max="3" width="10.85546875" style="225" customWidth="1"/>
    <col min="4" max="4" width="48" style="225" customWidth="1"/>
    <col min="5" max="5" width="34.28515625" style="225" customWidth="1"/>
    <col min="6" max="6" width="11.85546875" style="225" customWidth="1"/>
    <col min="7" max="7" width="13.7109375" style="225" customWidth="1"/>
    <col min="8" max="8" width="13.5703125" style="225" customWidth="1"/>
    <col min="9" max="9" width="13.7109375" style="225" customWidth="1"/>
    <col min="10" max="10" width="12.85546875" style="225" customWidth="1"/>
    <col min="11" max="11" width="16.42578125" style="225" customWidth="1"/>
    <col min="12" max="12" width="25.5703125" style="225" customWidth="1"/>
    <col min="13" max="13" width="19.42578125" style="225" customWidth="1"/>
    <col min="14" max="14" width="10.85546875" style="225" customWidth="1"/>
    <col min="15" max="16384" width="9.140625" style="225"/>
  </cols>
  <sheetData>
    <row r="2" spans="2:14">
      <c r="J2" s="243"/>
      <c r="K2" s="243"/>
      <c r="L2" s="243"/>
      <c r="M2" s="243"/>
      <c r="N2" s="243"/>
    </row>
    <row r="3" spans="2:14" ht="67.5" customHeight="1">
      <c r="B3" s="244" t="s">
        <v>278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14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45" t="s">
        <v>49</v>
      </c>
      <c r="N5" s="245"/>
    </row>
    <row r="6" spans="2:14" ht="29.25" customHeight="1">
      <c r="B6" s="242" t="s">
        <v>33</v>
      </c>
      <c r="C6" s="242" t="s">
        <v>156</v>
      </c>
      <c r="D6" s="242" t="s">
        <v>266</v>
      </c>
      <c r="E6" s="242" t="s">
        <v>267</v>
      </c>
      <c r="F6" s="242" t="s">
        <v>268</v>
      </c>
      <c r="G6" s="242"/>
      <c r="H6" s="242" t="s">
        <v>269</v>
      </c>
      <c r="I6" s="242" t="s">
        <v>86</v>
      </c>
      <c r="J6" s="242"/>
      <c r="K6" s="242"/>
      <c r="L6" s="242" t="s">
        <v>87</v>
      </c>
      <c r="M6" s="242" t="s">
        <v>88</v>
      </c>
      <c r="N6" s="242" t="s">
        <v>89</v>
      </c>
    </row>
    <row r="7" spans="2:14" ht="57.75" customHeight="1">
      <c r="B7" s="242"/>
      <c r="C7" s="242"/>
      <c r="D7" s="242"/>
      <c r="E7" s="242"/>
      <c r="F7" s="224" t="s">
        <v>90</v>
      </c>
      <c r="G7" s="224" t="s">
        <v>270</v>
      </c>
      <c r="H7" s="242"/>
      <c r="I7" s="224" t="s">
        <v>142</v>
      </c>
      <c r="J7" s="224" t="s">
        <v>143</v>
      </c>
      <c r="K7" s="224" t="s">
        <v>203</v>
      </c>
      <c r="L7" s="242"/>
      <c r="M7" s="242"/>
      <c r="N7" s="242"/>
    </row>
    <row r="8" spans="2:14" s="226" customFormat="1" ht="33" customHeight="1">
      <c r="B8" s="228"/>
      <c r="C8" s="294" t="s">
        <v>416</v>
      </c>
      <c r="D8" s="294"/>
      <c r="E8" s="294"/>
      <c r="F8" s="177"/>
      <c r="G8" s="228">
        <f>+G9+G13+G15</f>
        <v>1051.5999999999999</v>
      </c>
      <c r="H8" s="228">
        <f t="shared" ref="H8:K8" si="0">+H9+H13+H15</f>
        <v>2100</v>
      </c>
      <c r="I8" s="228">
        <f t="shared" si="0"/>
        <v>1800</v>
      </c>
      <c r="J8" s="228">
        <f t="shared" si="0"/>
        <v>300</v>
      </c>
      <c r="K8" s="228">
        <f t="shared" si="0"/>
        <v>0</v>
      </c>
      <c r="L8" s="228"/>
      <c r="M8" s="228"/>
      <c r="N8" s="228">
        <f>+N9+N13+N15</f>
        <v>19</v>
      </c>
    </row>
    <row r="9" spans="2:14" s="226" customFormat="1" ht="31.5" customHeight="1">
      <c r="B9" s="185">
        <v>3</v>
      </c>
      <c r="C9" s="296" t="s">
        <v>41</v>
      </c>
      <c r="D9" s="296"/>
      <c r="E9" s="296"/>
      <c r="F9" s="186"/>
      <c r="G9" s="230">
        <f>SUM(G10:G12)</f>
        <v>1.6</v>
      </c>
      <c r="H9" s="230">
        <f t="shared" ref="H9:N9" si="1">SUM(H10:H12)</f>
        <v>850</v>
      </c>
      <c r="I9" s="230">
        <f t="shared" si="1"/>
        <v>850</v>
      </c>
      <c r="J9" s="230">
        <f t="shared" si="1"/>
        <v>0</v>
      </c>
      <c r="K9" s="230">
        <f t="shared" si="1"/>
        <v>0</v>
      </c>
      <c r="L9" s="230"/>
      <c r="M9" s="230"/>
      <c r="N9" s="230">
        <f t="shared" si="1"/>
        <v>10</v>
      </c>
    </row>
    <row r="10" spans="2:14" ht="31.5" customHeight="1">
      <c r="B10" s="178">
        <v>1</v>
      </c>
      <c r="C10" s="179" t="s">
        <v>194</v>
      </c>
      <c r="D10" s="179" t="s">
        <v>235</v>
      </c>
      <c r="E10" s="188" t="s">
        <v>42</v>
      </c>
      <c r="F10" s="179" t="s">
        <v>53</v>
      </c>
      <c r="G10" s="179">
        <v>0.5</v>
      </c>
      <c r="H10" s="181">
        <v>300</v>
      </c>
      <c r="I10" s="181">
        <v>300</v>
      </c>
      <c r="J10" s="181"/>
      <c r="K10" s="181"/>
      <c r="L10" s="179" t="s">
        <v>264</v>
      </c>
      <c r="M10" s="182">
        <v>43525</v>
      </c>
      <c r="N10" s="181">
        <v>3</v>
      </c>
    </row>
    <row r="11" spans="2:14" ht="31.5" customHeight="1">
      <c r="B11" s="178">
        <v>2</v>
      </c>
      <c r="C11" s="179" t="s">
        <v>193</v>
      </c>
      <c r="D11" s="179" t="s">
        <v>265</v>
      </c>
      <c r="E11" s="188" t="s">
        <v>42</v>
      </c>
      <c r="F11" s="179" t="s">
        <v>53</v>
      </c>
      <c r="G11" s="179">
        <v>0.4</v>
      </c>
      <c r="H11" s="181">
        <v>250</v>
      </c>
      <c r="I11" s="181">
        <v>250</v>
      </c>
      <c r="J11" s="181"/>
      <c r="K11" s="181"/>
      <c r="L11" s="179" t="s">
        <v>264</v>
      </c>
      <c r="M11" s="182">
        <v>43525</v>
      </c>
      <c r="N11" s="181">
        <v>3</v>
      </c>
    </row>
    <row r="12" spans="2:14" ht="31.5" customHeight="1">
      <c r="B12" s="178">
        <v>3</v>
      </c>
      <c r="C12" s="179" t="s">
        <v>194</v>
      </c>
      <c r="D12" s="179" t="s">
        <v>305</v>
      </c>
      <c r="E12" s="188" t="s">
        <v>42</v>
      </c>
      <c r="F12" s="179" t="s">
        <v>53</v>
      </c>
      <c r="G12" s="179">
        <v>0.7</v>
      </c>
      <c r="H12" s="181">
        <v>300</v>
      </c>
      <c r="I12" s="181">
        <v>300</v>
      </c>
      <c r="J12" s="181"/>
      <c r="K12" s="181"/>
      <c r="L12" s="179" t="s">
        <v>67</v>
      </c>
      <c r="M12" s="182">
        <v>43525</v>
      </c>
      <c r="N12" s="181">
        <v>4</v>
      </c>
    </row>
    <row r="13" spans="2:14" s="226" customFormat="1" ht="31.5" customHeight="1">
      <c r="B13" s="185">
        <v>1</v>
      </c>
      <c r="C13" s="296" t="s">
        <v>189</v>
      </c>
      <c r="D13" s="296"/>
      <c r="E13" s="296"/>
      <c r="F13" s="186"/>
      <c r="G13" s="230">
        <f>+G14</f>
        <v>400</v>
      </c>
      <c r="H13" s="230">
        <f t="shared" ref="H13:N13" si="2">+H14</f>
        <v>50</v>
      </c>
      <c r="I13" s="230">
        <f t="shared" si="2"/>
        <v>50</v>
      </c>
      <c r="J13" s="230">
        <f t="shared" si="2"/>
        <v>0</v>
      </c>
      <c r="K13" s="230">
        <f t="shared" si="2"/>
        <v>0</v>
      </c>
      <c r="L13" s="230"/>
      <c r="M13" s="230"/>
      <c r="N13" s="230">
        <f t="shared" si="2"/>
        <v>2</v>
      </c>
    </row>
    <row r="14" spans="2:14" ht="31.5" customHeight="1">
      <c r="B14" s="178">
        <v>1</v>
      </c>
      <c r="C14" s="179" t="s">
        <v>192</v>
      </c>
      <c r="D14" s="179" t="s">
        <v>290</v>
      </c>
      <c r="E14" s="188" t="s">
        <v>200</v>
      </c>
      <c r="F14" s="179" t="s">
        <v>204</v>
      </c>
      <c r="G14" s="179">
        <v>400</v>
      </c>
      <c r="H14" s="181">
        <v>50</v>
      </c>
      <c r="I14" s="181">
        <v>50</v>
      </c>
      <c r="J14" s="181"/>
      <c r="K14" s="181"/>
      <c r="L14" s="179" t="s">
        <v>66</v>
      </c>
      <c r="M14" s="182">
        <v>43525</v>
      </c>
      <c r="N14" s="181">
        <v>2</v>
      </c>
    </row>
    <row r="15" spans="2:14" s="226" customFormat="1" ht="31.5" customHeight="1">
      <c r="B15" s="228">
        <v>3</v>
      </c>
      <c r="C15" s="295" t="s">
        <v>45</v>
      </c>
      <c r="D15" s="295"/>
      <c r="E15" s="295"/>
      <c r="F15" s="189"/>
      <c r="G15" s="229">
        <f>SUM(G16:G18)</f>
        <v>650</v>
      </c>
      <c r="H15" s="229">
        <f>SUM(H16:H18)</f>
        <v>1200</v>
      </c>
      <c r="I15" s="229">
        <f>SUM(I16:I18)</f>
        <v>900</v>
      </c>
      <c r="J15" s="229">
        <f>SUM(J16:J18)</f>
        <v>300</v>
      </c>
      <c r="K15" s="229">
        <f>SUM(K16:K18)</f>
        <v>0</v>
      </c>
      <c r="L15" s="229"/>
      <c r="M15" s="229"/>
      <c r="N15" s="229">
        <f>SUM(N16:N18)</f>
        <v>7</v>
      </c>
    </row>
    <row r="16" spans="2:14" ht="31.5" customHeight="1">
      <c r="B16" s="178">
        <v>1</v>
      </c>
      <c r="C16" s="184" t="s">
        <v>193</v>
      </c>
      <c r="D16" s="184" t="s">
        <v>245</v>
      </c>
      <c r="E16" s="192" t="s">
        <v>45</v>
      </c>
      <c r="F16" s="184" t="s">
        <v>93</v>
      </c>
      <c r="G16" s="184">
        <v>400</v>
      </c>
      <c r="H16" s="181">
        <v>600</v>
      </c>
      <c r="I16" s="184">
        <v>300</v>
      </c>
      <c r="J16" s="184">
        <v>300</v>
      </c>
      <c r="K16" s="184"/>
      <c r="L16" s="179" t="s">
        <v>68</v>
      </c>
      <c r="M16" s="182">
        <v>43525</v>
      </c>
      <c r="N16" s="184">
        <v>3</v>
      </c>
    </row>
    <row r="17" spans="2:14" ht="31.5" customHeight="1">
      <c r="B17" s="178">
        <f t="shared" ref="B17:B18" si="3">+B16+1</f>
        <v>2</v>
      </c>
      <c r="C17" s="184" t="s">
        <v>193</v>
      </c>
      <c r="D17" s="184" t="s">
        <v>291</v>
      </c>
      <c r="E17" s="192" t="s">
        <v>45</v>
      </c>
      <c r="F17" s="184" t="s">
        <v>93</v>
      </c>
      <c r="G17" s="184">
        <v>50</v>
      </c>
      <c r="H17" s="181">
        <v>200</v>
      </c>
      <c r="I17" s="184">
        <v>200</v>
      </c>
      <c r="J17" s="184"/>
      <c r="K17" s="184"/>
      <c r="L17" s="179" t="s">
        <v>66</v>
      </c>
      <c r="M17" s="182">
        <v>43525</v>
      </c>
      <c r="N17" s="184">
        <v>1</v>
      </c>
    </row>
    <row r="18" spans="2:14" ht="31.5" customHeight="1">
      <c r="B18" s="178">
        <f t="shared" si="3"/>
        <v>3</v>
      </c>
      <c r="C18" s="184" t="s">
        <v>194</v>
      </c>
      <c r="D18" s="184" t="s">
        <v>247</v>
      </c>
      <c r="E18" s="192" t="s">
        <v>45</v>
      </c>
      <c r="F18" s="184" t="s">
        <v>93</v>
      </c>
      <c r="G18" s="184">
        <v>200</v>
      </c>
      <c r="H18" s="181">
        <v>400</v>
      </c>
      <c r="I18" s="184">
        <v>400</v>
      </c>
      <c r="J18" s="184"/>
      <c r="K18" s="184"/>
      <c r="L18" s="179" t="s">
        <v>67</v>
      </c>
      <c r="M18" s="182">
        <v>43525</v>
      </c>
      <c r="N18" s="184">
        <v>3</v>
      </c>
    </row>
    <row r="20" spans="2:14" s="67" customFormat="1">
      <c r="F20" s="223"/>
    </row>
    <row r="21" spans="2:14" s="67" customFormat="1">
      <c r="F21" s="223"/>
    </row>
    <row r="22" spans="2:14" s="67" customFormat="1">
      <c r="F22" s="223"/>
    </row>
    <row r="23" spans="2:14" s="67" customFormat="1" ht="42" customHeight="1">
      <c r="C23" s="241" t="s">
        <v>273</v>
      </c>
      <c r="D23" s="241"/>
      <c r="E23" s="79"/>
      <c r="F23" s="70" t="s">
        <v>119</v>
      </c>
      <c r="J23" s="223"/>
      <c r="K23" s="223"/>
      <c r="L23" s="223"/>
    </row>
    <row r="24" spans="2:14" s="67" customFormat="1">
      <c r="C24" s="71"/>
      <c r="D24" s="71"/>
      <c r="E24" s="71"/>
      <c r="F24" s="72"/>
      <c r="I24" s="71"/>
      <c r="J24" s="71"/>
      <c r="K24" s="71"/>
      <c r="L24" s="71"/>
      <c r="M24" s="71"/>
      <c r="N24" s="72"/>
    </row>
    <row r="25" spans="2:14" s="67" customFormat="1" ht="36" customHeight="1">
      <c r="C25" s="241" t="s">
        <v>274</v>
      </c>
      <c r="D25" s="241"/>
      <c r="E25" s="79"/>
      <c r="F25" s="73" t="s">
        <v>120</v>
      </c>
      <c r="I25" s="78" t="s">
        <v>121</v>
      </c>
      <c r="K25" s="227"/>
      <c r="M25" s="78" t="s">
        <v>122</v>
      </c>
    </row>
    <row r="26" spans="2:14" s="67" customFormat="1">
      <c r="C26" s="223"/>
      <c r="D26" s="223"/>
      <c r="E26" s="223"/>
      <c r="F26" s="76"/>
      <c r="I26" s="227"/>
      <c r="K26" s="227"/>
      <c r="M26" s="78"/>
    </row>
    <row r="27" spans="2:14" s="67" customFormat="1" ht="37.5" customHeight="1">
      <c r="C27" s="241" t="s">
        <v>105</v>
      </c>
      <c r="D27" s="241"/>
      <c r="E27" s="79"/>
      <c r="F27" s="73" t="s">
        <v>123</v>
      </c>
      <c r="I27" s="78" t="s">
        <v>110</v>
      </c>
      <c r="K27" s="227"/>
      <c r="M27" s="78" t="s">
        <v>124</v>
      </c>
    </row>
    <row r="28" spans="2:14" s="67" customFormat="1">
      <c r="C28" s="223"/>
      <c r="D28" s="223"/>
      <c r="E28" s="223"/>
      <c r="F28" s="76"/>
      <c r="I28" s="78"/>
      <c r="K28" s="227"/>
      <c r="M28" s="78"/>
    </row>
    <row r="29" spans="2:14" s="67" customFormat="1" ht="36" customHeight="1">
      <c r="C29" s="241" t="s">
        <v>125</v>
      </c>
      <c r="D29" s="241"/>
      <c r="E29" s="79"/>
      <c r="F29" s="73" t="s">
        <v>141</v>
      </c>
      <c r="I29" s="78" t="s">
        <v>111</v>
      </c>
      <c r="K29" s="227"/>
      <c r="M29" s="78" t="s">
        <v>126</v>
      </c>
    </row>
    <row r="30" spans="2:14" s="67" customFormat="1">
      <c r="C30" s="223"/>
      <c r="D30" s="223"/>
      <c r="E30" s="223"/>
      <c r="F30" s="76"/>
      <c r="I30" s="78"/>
      <c r="K30" s="227"/>
      <c r="M30" s="78"/>
    </row>
    <row r="31" spans="2:14" s="67" customFormat="1" ht="36" customHeight="1">
      <c r="C31" s="241" t="s">
        <v>127</v>
      </c>
      <c r="D31" s="241"/>
      <c r="E31" s="79"/>
      <c r="F31" s="73" t="s">
        <v>128</v>
      </c>
      <c r="I31" s="78" t="s">
        <v>112</v>
      </c>
      <c r="K31" s="227"/>
      <c r="M31" s="78" t="s">
        <v>129</v>
      </c>
    </row>
    <row r="32" spans="2:14" s="67" customFormat="1">
      <c r="C32" s="223"/>
      <c r="D32" s="223"/>
      <c r="E32" s="223"/>
      <c r="F32" s="76"/>
      <c r="I32" s="78"/>
      <c r="K32" s="227"/>
      <c r="M32" s="78"/>
    </row>
    <row r="33" spans="3:13" s="67" customFormat="1" ht="36" customHeight="1">
      <c r="C33" s="241" t="s">
        <v>106</v>
      </c>
      <c r="D33" s="241"/>
      <c r="E33" s="79"/>
      <c r="F33" s="73" t="s">
        <v>130</v>
      </c>
      <c r="I33" s="78" t="s">
        <v>113</v>
      </c>
      <c r="K33" s="227"/>
      <c r="M33" s="78" t="s">
        <v>131</v>
      </c>
    </row>
    <row r="34" spans="3:13" s="67" customFormat="1">
      <c r="C34" s="223"/>
      <c r="D34" s="223"/>
      <c r="E34" s="223"/>
      <c r="F34" s="76"/>
      <c r="I34" s="78"/>
      <c r="K34" s="227"/>
      <c r="M34" s="78"/>
    </row>
    <row r="35" spans="3:13" s="67" customFormat="1" ht="46.5" customHeight="1">
      <c r="C35" s="241" t="s">
        <v>107</v>
      </c>
      <c r="D35" s="241"/>
      <c r="E35" s="79"/>
      <c r="F35" s="73" t="s">
        <v>275</v>
      </c>
      <c r="I35" s="78" t="s">
        <v>114</v>
      </c>
      <c r="K35" s="227"/>
      <c r="M35" s="78" t="s">
        <v>133</v>
      </c>
    </row>
    <row r="36" spans="3:13" s="67" customFormat="1">
      <c r="C36" s="223"/>
      <c r="D36" s="223"/>
      <c r="E36" s="79"/>
      <c r="F36" s="76"/>
      <c r="I36" s="78"/>
      <c r="K36" s="227"/>
      <c r="M36" s="78"/>
    </row>
    <row r="37" spans="3:13" s="67" customFormat="1" ht="41.25" customHeight="1">
      <c r="C37" s="241" t="s">
        <v>276</v>
      </c>
      <c r="D37" s="241"/>
      <c r="E37" s="79"/>
      <c r="F37" s="73" t="s">
        <v>134</v>
      </c>
      <c r="I37" s="78" t="s">
        <v>115</v>
      </c>
      <c r="K37" s="227"/>
      <c r="M37" s="78" t="s">
        <v>135</v>
      </c>
    </row>
    <row r="38" spans="3:13" s="67" customFormat="1">
      <c r="C38" s="223"/>
      <c r="D38" s="223"/>
      <c r="E38" s="223"/>
      <c r="F38" s="76"/>
      <c r="I38" s="78"/>
      <c r="K38" s="227"/>
      <c r="M38" s="78"/>
    </row>
    <row r="39" spans="3:13" s="67" customFormat="1" ht="39" customHeight="1">
      <c r="C39" s="241" t="s">
        <v>108</v>
      </c>
      <c r="D39" s="241"/>
      <c r="E39" s="79"/>
      <c r="F39" s="73" t="s">
        <v>136</v>
      </c>
      <c r="I39" s="78" t="s">
        <v>116</v>
      </c>
      <c r="K39" s="227"/>
      <c r="M39" s="78" t="s">
        <v>137</v>
      </c>
    </row>
    <row r="40" spans="3:13" s="67" customFormat="1">
      <c r="C40" s="223"/>
      <c r="D40" s="223"/>
      <c r="E40" s="223"/>
      <c r="F40" s="76"/>
      <c r="I40" s="78"/>
      <c r="K40" s="227"/>
      <c r="M40" s="78"/>
    </row>
    <row r="41" spans="3:13" s="67" customFormat="1" ht="39" customHeight="1">
      <c r="C41" s="241" t="s">
        <v>109</v>
      </c>
      <c r="D41" s="241"/>
      <c r="E41" s="79"/>
      <c r="F41" s="73" t="s">
        <v>138</v>
      </c>
      <c r="I41" s="70" t="s">
        <v>117</v>
      </c>
      <c r="K41" s="223"/>
      <c r="M41" s="70" t="s">
        <v>139</v>
      </c>
    </row>
    <row r="42" spans="3:13" s="67" customFormat="1">
      <c r="F42" s="223"/>
    </row>
    <row r="43" spans="3:13" s="67" customFormat="1">
      <c r="F43" s="223"/>
    </row>
    <row r="44" spans="3:13" s="67" customFormat="1">
      <c r="I44" s="71"/>
      <c r="J44" s="71"/>
      <c r="K44" s="71"/>
      <c r="L44" s="71"/>
      <c r="M44" s="71"/>
    </row>
  </sheetData>
  <sheetProtection formatCells="0" formatColumns="0" formatRows="0" insertColumns="0" insertRows="0" insertHyperlinks="0" deleteColumns="0" deleteRows="0" sort="0" autoFilter="0" pivotTables="0"/>
  <mergeCells count="27">
    <mergeCell ref="N6:N7"/>
    <mergeCell ref="C8:E8"/>
    <mergeCell ref="J2:N2"/>
    <mergeCell ref="B3:N3"/>
    <mergeCell ref="M5:N5"/>
    <mergeCell ref="B6:B7"/>
    <mergeCell ref="C6:C7"/>
    <mergeCell ref="D6:D7"/>
    <mergeCell ref="E6:E7"/>
    <mergeCell ref="F6:G6"/>
    <mergeCell ref="H6:H7"/>
    <mergeCell ref="I6:K6"/>
    <mergeCell ref="C9:E9"/>
    <mergeCell ref="C13:E13"/>
    <mergeCell ref="C15:E15"/>
    <mergeCell ref="L6:L7"/>
    <mergeCell ref="M6:M7"/>
    <mergeCell ref="C23:D23"/>
    <mergeCell ref="C25:D25"/>
    <mergeCell ref="C27:D27"/>
    <mergeCell ref="C29:D29"/>
    <mergeCell ref="C31:D31"/>
    <mergeCell ref="C33:D33"/>
    <mergeCell ref="C35:D35"/>
    <mergeCell ref="C37:D37"/>
    <mergeCell ref="C39:D39"/>
    <mergeCell ref="C41:D41"/>
  </mergeCells>
  <conditionalFormatting sqref="D20:D44">
    <cfRule type="duplicateValues" dxfId="3" priority="2"/>
  </conditionalFormatting>
  <conditionalFormatting sqref="E24">
    <cfRule type="duplicateValues" dxfId="2" priority="1"/>
  </conditionalFormatting>
  <printOptions horizontalCentered="1"/>
  <pageMargins left="0.19685039370078741" right="0.19685039370078741" top="0.19685039370078741" bottom="0.19685039370078741" header="0" footer="0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N88"/>
  <sheetViews>
    <sheetView showZeros="0" tabSelected="1" view="pageBreakPreview" zoomScale="70" zoomScaleSheetLayoutView="70" workbookViewId="0">
      <selection activeCell="B3" sqref="B3:N3"/>
    </sheetView>
  </sheetViews>
  <sheetFormatPr defaultRowHeight="15.75"/>
  <cols>
    <col min="1" max="1" width="4.42578125" style="233" customWidth="1"/>
    <col min="2" max="2" width="7.28515625" style="233" customWidth="1"/>
    <col min="3" max="3" width="10.85546875" style="233" customWidth="1"/>
    <col min="4" max="4" width="48" style="233" customWidth="1"/>
    <col min="5" max="5" width="34.28515625" style="233" customWidth="1"/>
    <col min="6" max="6" width="11.85546875" style="233" customWidth="1"/>
    <col min="7" max="7" width="13.7109375" style="233" customWidth="1"/>
    <col min="8" max="8" width="13.5703125" style="233" customWidth="1"/>
    <col min="9" max="9" width="13.7109375" style="233" customWidth="1"/>
    <col min="10" max="10" width="12.85546875" style="233" customWidth="1"/>
    <col min="11" max="11" width="16.42578125" style="233" customWidth="1"/>
    <col min="12" max="12" width="25.5703125" style="233" customWidth="1"/>
    <col min="13" max="13" width="19.42578125" style="233" customWidth="1"/>
    <col min="14" max="14" width="10.85546875" style="233" customWidth="1"/>
    <col min="15" max="16384" width="9.140625" style="233"/>
  </cols>
  <sheetData>
    <row r="2" spans="2:14">
      <c r="J2" s="243"/>
      <c r="K2" s="243"/>
      <c r="L2" s="243"/>
      <c r="M2" s="243"/>
      <c r="N2" s="243"/>
    </row>
    <row r="3" spans="2:14" ht="67.5" customHeight="1">
      <c r="B3" s="244" t="s">
        <v>425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14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45" t="s">
        <v>49</v>
      </c>
      <c r="N5" s="245"/>
    </row>
    <row r="6" spans="2:14" ht="29.25" customHeight="1">
      <c r="B6" s="242" t="s">
        <v>33</v>
      </c>
      <c r="C6" s="242" t="s">
        <v>156</v>
      </c>
      <c r="D6" s="242" t="s">
        <v>266</v>
      </c>
      <c r="E6" s="242" t="s">
        <v>267</v>
      </c>
      <c r="F6" s="242" t="s">
        <v>268</v>
      </c>
      <c r="G6" s="242"/>
      <c r="H6" s="242" t="s">
        <v>269</v>
      </c>
      <c r="I6" s="242" t="s">
        <v>86</v>
      </c>
      <c r="J6" s="242"/>
      <c r="K6" s="242"/>
      <c r="L6" s="242" t="s">
        <v>87</v>
      </c>
      <c r="M6" s="242" t="s">
        <v>88</v>
      </c>
      <c r="N6" s="242" t="s">
        <v>89</v>
      </c>
    </row>
    <row r="7" spans="2:14" ht="57.75" customHeight="1">
      <c r="B7" s="242"/>
      <c r="C7" s="242"/>
      <c r="D7" s="242"/>
      <c r="E7" s="242"/>
      <c r="F7" s="232" t="s">
        <v>90</v>
      </c>
      <c r="G7" s="232" t="s">
        <v>270</v>
      </c>
      <c r="H7" s="242"/>
      <c r="I7" s="232" t="s">
        <v>142</v>
      </c>
      <c r="J7" s="232" t="s">
        <v>143</v>
      </c>
      <c r="K7" s="232" t="s">
        <v>203</v>
      </c>
      <c r="L7" s="242"/>
      <c r="M7" s="242"/>
      <c r="N7" s="242"/>
    </row>
    <row r="8" spans="2:14" s="234" customFormat="1" ht="33" customHeight="1">
      <c r="B8" s="236"/>
      <c r="C8" s="294" t="s">
        <v>417</v>
      </c>
      <c r="D8" s="294"/>
      <c r="E8" s="294"/>
      <c r="F8" s="177"/>
      <c r="G8" s="236">
        <f>+G9+G18+G28+G36+G41+G43+G48+G52+G54</f>
        <v>1996.8</v>
      </c>
      <c r="H8" s="236">
        <f>+H9+H18+H28+H36+H41+H43+H48+H52+H54</f>
        <v>31857</v>
      </c>
      <c r="I8" s="236">
        <f>+I9+I18+I28+I36+I41+I43+I48+I52+I54</f>
        <v>9062</v>
      </c>
      <c r="J8" s="236">
        <f>+J9+J18+J28+J36+J41+J43+J48+J52+J54</f>
        <v>22815</v>
      </c>
      <c r="K8" s="236">
        <f>+K9+K18+K28+K36+K41+K43+K48+K52+K54</f>
        <v>0</v>
      </c>
      <c r="L8" s="236"/>
      <c r="M8" s="236"/>
      <c r="N8" s="236">
        <f>+N9+N18+N28+N36+N41+N43+N48+N52+N54</f>
        <v>167</v>
      </c>
    </row>
    <row r="9" spans="2:14" s="51" customFormat="1" ht="31.5" customHeight="1">
      <c r="B9" s="236">
        <v>8</v>
      </c>
      <c r="C9" s="294" t="s">
        <v>38</v>
      </c>
      <c r="D9" s="294"/>
      <c r="E9" s="294"/>
      <c r="F9" s="177"/>
      <c r="G9" s="236">
        <f>SUM(G10:G17)</f>
        <v>300</v>
      </c>
      <c r="H9" s="236">
        <f t="shared" ref="H9:N9" si="0">SUM(H10:H17)</f>
        <v>230</v>
      </c>
      <c r="I9" s="236">
        <f t="shared" si="0"/>
        <v>80</v>
      </c>
      <c r="J9" s="236">
        <f t="shared" si="0"/>
        <v>150</v>
      </c>
      <c r="K9" s="236">
        <f t="shared" si="0"/>
        <v>0</v>
      </c>
      <c r="L9" s="236"/>
      <c r="M9" s="236"/>
      <c r="N9" s="236">
        <f t="shared" si="0"/>
        <v>20</v>
      </c>
    </row>
    <row r="10" spans="2:14" ht="31.5" customHeight="1">
      <c r="B10" s="178">
        <v>1</v>
      </c>
      <c r="C10" s="179" t="s">
        <v>191</v>
      </c>
      <c r="D10" s="179" t="s">
        <v>208</v>
      </c>
      <c r="E10" s="180" t="s">
        <v>92</v>
      </c>
      <c r="F10" s="179" t="s">
        <v>199</v>
      </c>
      <c r="G10" s="179">
        <v>30</v>
      </c>
      <c r="H10" s="181">
        <v>30</v>
      </c>
      <c r="I10" s="181">
        <v>5</v>
      </c>
      <c r="J10" s="181">
        <v>25</v>
      </c>
      <c r="K10" s="181"/>
      <c r="L10" s="179" t="s">
        <v>67</v>
      </c>
      <c r="M10" s="182">
        <v>43586</v>
      </c>
      <c r="N10" s="181">
        <v>3</v>
      </c>
    </row>
    <row r="11" spans="2:14" ht="31.5" customHeight="1">
      <c r="B11" s="178">
        <f t="shared" ref="B11:B61" si="1">+B10+1</f>
        <v>2</v>
      </c>
      <c r="C11" s="179" t="s">
        <v>191</v>
      </c>
      <c r="D11" s="179" t="s">
        <v>209</v>
      </c>
      <c r="E11" s="180" t="s">
        <v>92</v>
      </c>
      <c r="F11" s="179" t="s">
        <v>199</v>
      </c>
      <c r="G11" s="179">
        <v>30</v>
      </c>
      <c r="H11" s="181">
        <v>30</v>
      </c>
      <c r="I11" s="181">
        <v>5</v>
      </c>
      <c r="J11" s="181">
        <v>25</v>
      </c>
      <c r="K11" s="181"/>
      <c r="L11" s="179" t="s">
        <v>67</v>
      </c>
      <c r="M11" s="182">
        <v>43586</v>
      </c>
      <c r="N11" s="181">
        <v>3</v>
      </c>
    </row>
    <row r="12" spans="2:14" ht="31.5" customHeight="1">
      <c r="B12" s="178">
        <f t="shared" si="1"/>
        <v>3</v>
      </c>
      <c r="C12" s="179" t="s">
        <v>191</v>
      </c>
      <c r="D12" s="179" t="s">
        <v>271</v>
      </c>
      <c r="E12" s="180" t="s">
        <v>92</v>
      </c>
      <c r="F12" s="179" t="s">
        <v>199</v>
      </c>
      <c r="G12" s="179">
        <v>60</v>
      </c>
      <c r="H12" s="181">
        <v>30</v>
      </c>
      <c r="I12" s="181">
        <v>30</v>
      </c>
      <c r="J12" s="181"/>
      <c r="K12" s="181"/>
      <c r="L12" s="179" t="s">
        <v>67</v>
      </c>
      <c r="M12" s="182">
        <v>43586</v>
      </c>
      <c r="N12" s="181">
        <v>3</v>
      </c>
    </row>
    <row r="13" spans="2:14" ht="31.5" customHeight="1">
      <c r="B13" s="178">
        <f t="shared" si="1"/>
        <v>4</v>
      </c>
      <c r="C13" s="179" t="s">
        <v>191</v>
      </c>
      <c r="D13" s="179" t="s">
        <v>272</v>
      </c>
      <c r="E13" s="180" t="s">
        <v>92</v>
      </c>
      <c r="F13" s="179" t="s">
        <v>199</v>
      </c>
      <c r="G13" s="179">
        <v>40</v>
      </c>
      <c r="H13" s="181">
        <v>20</v>
      </c>
      <c r="I13" s="181">
        <v>20</v>
      </c>
      <c r="J13" s="181"/>
      <c r="K13" s="181"/>
      <c r="L13" s="179" t="s">
        <v>67</v>
      </c>
      <c r="M13" s="182">
        <v>43586</v>
      </c>
      <c r="N13" s="181">
        <v>2</v>
      </c>
    </row>
    <row r="14" spans="2:14" ht="31.5" customHeight="1">
      <c r="B14" s="178">
        <f t="shared" si="1"/>
        <v>5</v>
      </c>
      <c r="C14" s="179" t="s">
        <v>191</v>
      </c>
      <c r="D14" s="179" t="s">
        <v>212</v>
      </c>
      <c r="E14" s="180" t="s">
        <v>92</v>
      </c>
      <c r="F14" s="179" t="s">
        <v>199</v>
      </c>
      <c r="G14" s="179">
        <v>40</v>
      </c>
      <c r="H14" s="181">
        <v>30</v>
      </c>
      <c r="I14" s="181">
        <v>5</v>
      </c>
      <c r="J14" s="181">
        <v>25</v>
      </c>
      <c r="K14" s="181"/>
      <c r="L14" s="179" t="s">
        <v>67</v>
      </c>
      <c r="M14" s="182">
        <v>43586</v>
      </c>
      <c r="N14" s="181">
        <v>2</v>
      </c>
    </row>
    <row r="15" spans="2:14" ht="31.5" customHeight="1">
      <c r="B15" s="178">
        <f t="shared" si="1"/>
        <v>6</v>
      </c>
      <c r="C15" s="179" t="s">
        <v>191</v>
      </c>
      <c r="D15" s="179" t="s">
        <v>213</v>
      </c>
      <c r="E15" s="180" t="s">
        <v>92</v>
      </c>
      <c r="F15" s="179" t="s">
        <v>199</v>
      </c>
      <c r="G15" s="179">
        <v>30</v>
      </c>
      <c r="H15" s="181">
        <v>30</v>
      </c>
      <c r="I15" s="181">
        <v>5</v>
      </c>
      <c r="J15" s="181">
        <v>25</v>
      </c>
      <c r="K15" s="181"/>
      <c r="L15" s="179" t="s">
        <v>67</v>
      </c>
      <c r="M15" s="182">
        <v>43586</v>
      </c>
      <c r="N15" s="181">
        <v>3</v>
      </c>
    </row>
    <row r="16" spans="2:14" ht="31.5" customHeight="1">
      <c r="B16" s="178">
        <f t="shared" si="1"/>
        <v>7</v>
      </c>
      <c r="C16" s="179" t="s">
        <v>191</v>
      </c>
      <c r="D16" s="179" t="s">
        <v>214</v>
      </c>
      <c r="E16" s="180" t="s">
        <v>92</v>
      </c>
      <c r="F16" s="179" t="s">
        <v>199</v>
      </c>
      <c r="G16" s="179">
        <v>30</v>
      </c>
      <c r="H16" s="181">
        <v>30</v>
      </c>
      <c r="I16" s="181">
        <v>5</v>
      </c>
      <c r="J16" s="181">
        <v>25</v>
      </c>
      <c r="K16" s="181"/>
      <c r="L16" s="179" t="s">
        <v>67</v>
      </c>
      <c r="M16" s="182">
        <v>43586</v>
      </c>
      <c r="N16" s="181">
        <v>2</v>
      </c>
    </row>
    <row r="17" spans="2:14" ht="31.5" customHeight="1">
      <c r="B17" s="178">
        <f t="shared" si="1"/>
        <v>8</v>
      </c>
      <c r="C17" s="179" t="s">
        <v>194</v>
      </c>
      <c r="D17" s="179" t="s">
        <v>215</v>
      </c>
      <c r="E17" s="180" t="s">
        <v>92</v>
      </c>
      <c r="F17" s="179" t="s">
        <v>199</v>
      </c>
      <c r="G17" s="179">
        <v>40</v>
      </c>
      <c r="H17" s="181">
        <v>30</v>
      </c>
      <c r="I17" s="181">
        <v>5</v>
      </c>
      <c r="J17" s="181">
        <v>25</v>
      </c>
      <c r="K17" s="181"/>
      <c r="L17" s="179" t="s">
        <v>68</v>
      </c>
      <c r="M17" s="182">
        <v>43586</v>
      </c>
      <c r="N17" s="181">
        <v>2</v>
      </c>
    </row>
    <row r="18" spans="2:14" s="234" customFormat="1" ht="31.5" customHeight="1">
      <c r="B18" s="236">
        <v>9</v>
      </c>
      <c r="C18" s="294" t="s">
        <v>39</v>
      </c>
      <c r="D18" s="294"/>
      <c r="E18" s="294"/>
      <c r="F18" s="177"/>
      <c r="G18" s="236">
        <f>SUM(G19:G27)</f>
        <v>33.699999999999996</v>
      </c>
      <c r="H18" s="236">
        <f t="shared" ref="H18:N18" si="2">SUM(H19:H27)</f>
        <v>352</v>
      </c>
      <c r="I18" s="236">
        <f t="shared" si="2"/>
        <v>352</v>
      </c>
      <c r="J18" s="236">
        <f t="shared" si="2"/>
        <v>0</v>
      </c>
      <c r="K18" s="236">
        <f t="shared" si="2"/>
        <v>0</v>
      </c>
      <c r="L18" s="236"/>
      <c r="M18" s="236"/>
      <c r="N18" s="236">
        <f t="shared" si="2"/>
        <v>22</v>
      </c>
    </row>
    <row r="19" spans="2:14" ht="31.5" customHeight="1">
      <c r="B19" s="178">
        <v>1</v>
      </c>
      <c r="C19" s="179" t="s">
        <v>193</v>
      </c>
      <c r="D19" s="240" t="s">
        <v>283</v>
      </c>
      <c r="E19" s="183" t="s">
        <v>72</v>
      </c>
      <c r="F19" s="179" t="s">
        <v>53</v>
      </c>
      <c r="G19" s="179">
        <v>4.9000000000000004</v>
      </c>
      <c r="H19" s="181">
        <v>50</v>
      </c>
      <c r="I19" s="181">
        <v>50</v>
      </c>
      <c r="J19" s="181"/>
      <c r="K19" s="181"/>
      <c r="L19" s="179" t="s">
        <v>66</v>
      </c>
      <c r="M19" s="182">
        <v>43556</v>
      </c>
      <c r="N19" s="181">
        <v>3</v>
      </c>
    </row>
    <row r="20" spans="2:14" ht="31.5" customHeight="1">
      <c r="B20" s="178">
        <f t="shared" si="1"/>
        <v>2</v>
      </c>
      <c r="C20" s="179" t="s">
        <v>193</v>
      </c>
      <c r="D20" s="240" t="s">
        <v>284</v>
      </c>
      <c r="E20" s="183" t="s">
        <v>72</v>
      </c>
      <c r="F20" s="179" t="s">
        <v>53</v>
      </c>
      <c r="G20" s="179">
        <v>5</v>
      </c>
      <c r="H20" s="181">
        <v>50</v>
      </c>
      <c r="I20" s="181">
        <v>50</v>
      </c>
      <c r="J20" s="181"/>
      <c r="K20" s="181"/>
      <c r="L20" s="179" t="s">
        <v>67</v>
      </c>
      <c r="M20" s="182">
        <v>43556</v>
      </c>
      <c r="N20" s="181">
        <v>3</v>
      </c>
    </row>
    <row r="21" spans="2:14" ht="31.5" customHeight="1">
      <c r="B21" s="178">
        <f t="shared" si="1"/>
        <v>3</v>
      </c>
      <c r="C21" s="179" t="s">
        <v>191</v>
      </c>
      <c r="D21" s="240" t="s">
        <v>285</v>
      </c>
      <c r="E21" s="183" t="s">
        <v>72</v>
      </c>
      <c r="F21" s="179" t="s">
        <v>53</v>
      </c>
      <c r="G21" s="179">
        <v>5</v>
      </c>
      <c r="H21" s="181">
        <v>50</v>
      </c>
      <c r="I21" s="181">
        <v>50</v>
      </c>
      <c r="J21" s="181"/>
      <c r="K21" s="181"/>
      <c r="L21" s="179" t="s">
        <v>66</v>
      </c>
      <c r="M21" s="182">
        <v>43556</v>
      </c>
      <c r="N21" s="181">
        <v>3</v>
      </c>
    </row>
    <row r="22" spans="2:14" ht="31.5" customHeight="1">
      <c r="B22" s="178">
        <f t="shared" si="1"/>
        <v>4</v>
      </c>
      <c r="C22" s="179" t="s">
        <v>191</v>
      </c>
      <c r="D22" s="240" t="s">
        <v>286</v>
      </c>
      <c r="E22" s="183" t="s">
        <v>72</v>
      </c>
      <c r="F22" s="179" t="s">
        <v>53</v>
      </c>
      <c r="G22" s="179">
        <v>2.5</v>
      </c>
      <c r="H22" s="181">
        <v>30</v>
      </c>
      <c r="I22" s="181">
        <v>30</v>
      </c>
      <c r="J22" s="181"/>
      <c r="K22" s="181"/>
      <c r="L22" s="179" t="s">
        <v>66</v>
      </c>
      <c r="M22" s="182">
        <v>43556</v>
      </c>
      <c r="N22" s="181">
        <v>2</v>
      </c>
    </row>
    <row r="23" spans="2:14" ht="31.5" customHeight="1">
      <c r="B23" s="178">
        <f t="shared" si="1"/>
        <v>5</v>
      </c>
      <c r="C23" s="179" t="s">
        <v>191</v>
      </c>
      <c r="D23" s="240" t="s">
        <v>301</v>
      </c>
      <c r="E23" s="183" t="s">
        <v>72</v>
      </c>
      <c r="F23" s="179" t="s">
        <v>53</v>
      </c>
      <c r="G23" s="179">
        <v>5</v>
      </c>
      <c r="H23" s="181">
        <v>50</v>
      </c>
      <c r="I23" s="181">
        <v>50</v>
      </c>
      <c r="J23" s="181"/>
      <c r="K23" s="181"/>
      <c r="L23" s="179" t="s">
        <v>66</v>
      </c>
      <c r="M23" s="182">
        <v>43556</v>
      </c>
      <c r="N23" s="181">
        <v>3</v>
      </c>
    </row>
    <row r="24" spans="2:14" ht="31.5" customHeight="1">
      <c r="B24" s="178">
        <f t="shared" si="1"/>
        <v>6</v>
      </c>
      <c r="C24" s="179" t="s">
        <v>192</v>
      </c>
      <c r="D24" s="240" t="s">
        <v>287</v>
      </c>
      <c r="E24" s="183" t="s">
        <v>72</v>
      </c>
      <c r="F24" s="179" t="s">
        <v>53</v>
      </c>
      <c r="G24" s="179">
        <v>3.7</v>
      </c>
      <c r="H24" s="181">
        <v>40</v>
      </c>
      <c r="I24" s="181">
        <v>40</v>
      </c>
      <c r="J24" s="181"/>
      <c r="K24" s="181"/>
      <c r="L24" s="179" t="s">
        <v>66</v>
      </c>
      <c r="M24" s="182">
        <v>43556</v>
      </c>
      <c r="N24" s="181">
        <v>2</v>
      </c>
    </row>
    <row r="25" spans="2:14" ht="31.5" customHeight="1">
      <c r="B25" s="178">
        <f t="shared" si="1"/>
        <v>7</v>
      </c>
      <c r="C25" s="179" t="s">
        <v>192</v>
      </c>
      <c r="D25" s="240" t="s">
        <v>288</v>
      </c>
      <c r="E25" s="183" t="s">
        <v>72</v>
      </c>
      <c r="F25" s="179" t="s">
        <v>53</v>
      </c>
      <c r="G25" s="179">
        <v>2.4</v>
      </c>
      <c r="H25" s="181">
        <v>30</v>
      </c>
      <c r="I25" s="181">
        <v>30</v>
      </c>
      <c r="J25" s="181"/>
      <c r="K25" s="181"/>
      <c r="L25" s="179" t="s">
        <v>66</v>
      </c>
      <c r="M25" s="182">
        <v>43556</v>
      </c>
      <c r="N25" s="181">
        <v>2</v>
      </c>
    </row>
    <row r="26" spans="2:14" ht="31.5" customHeight="1">
      <c r="B26" s="178">
        <f t="shared" si="1"/>
        <v>8</v>
      </c>
      <c r="C26" s="179" t="s">
        <v>194</v>
      </c>
      <c r="D26" s="240" t="s">
        <v>289</v>
      </c>
      <c r="E26" s="183" t="s">
        <v>72</v>
      </c>
      <c r="F26" s="179" t="s">
        <v>53</v>
      </c>
      <c r="G26" s="179">
        <v>3.5</v>
      </c>
      <c r="H26" s="181">
        <v>27</v>
      </c>
      <c r="I26" s="181">
        <v>27</v>
      </c>
      <c r="J26" s="181"/>
      <c r="K26" s="181"/>
      <c r="L26" s="179" t="s">
        <v>68</v>
      </c>
      <c r="M26" s="182">
        <v>43556</v>
      </c>
      <c r="N26" s="181">
        <v>2</v>
      </c>
    </row>
    <row r="27" spans="2:14" ht="31.5" customHeight="1">
      <c r="B27" s="178">
        <f t="shared" si="1"/>
        <v>9</v>
      </c>
      <c r="C27" s="179" t="s">
        <v>194</v>
      </c>
      <c r="D27" s="240" t="s">
        <v>300</v>
      </c>
      <c r="E27" s="183" t="s">
        <v>72</v>
      </c>
      <c r="F27" s="179" t="s">
        <v>53</v>
      </c>
      <c r="G27" s="179">
        <v>1.7</v>
      </c>
      <c r="H27" s="181">
        <v>25</v>
      </c>
      <c r="I27" s="181">
        <v>25</v>
      </c>
      <c r="J27" s="181"/>
      <c r="K27" s="181"/>
      <c r="L27" s="179" t="s">
        <v>68</v>
      </c>
      <c r="M27" s="182">
        <v>43556</v>
      </c>
      <c r="N27" s="181">
        <v>2</v>
      </c>
    </row>
    <row r="28" spans="2:14" s="234" customFormat="1" ht="31.5" customHeight="1">
      <c r="B28" s="236">
        <v>7</v>
      </c>
      <c r="C28" s="294" t="s">
        <v>40</v>
      </c>
      <c r="D28" s="294"/>
      <c r="E28" s="294"/>
      <c r="F28" s="177"/>
      <c r="G28" s="236">
        <f>SUM(G29:G35)</f>
        <v>59.8</v>
      </c>
      <c r="H28" s="236">
        <f t="shared" ref="H28:N28" si="3">SUM(H29:H35)</f>
        <v>1340</v>
      </c>
      <c r="I28" s="236">
        <f t="shared" si="3"/>
        <v>840</v>
      </c>
      <c r="J28" s="236">
        <f t="shared" si="3"/>
        <v>500</v>
      </c>
      <c r="K28" s="236">
        <f t="shared" si="3"/>
        <v>0</v>
      </c>
      <c r="L28" s="236"/>
      <c r="M28" s="236"/>
      <c r="N28" s="236">
        <f t="shared" si="3"/>
        <v>32</v>
      </c>
    </row>
    <row r="29" spans="2:14" ht="31.5" customHeight="1">
      <c r="B29" s="178">
        <v>1</v>
      </c>
      <c r="C29" s="179" t="s">
        <v>192</v>
      </c>
      <c r="D29" s="240" t="s">
        <v>418</v>
      </c>
      <c r="E29" s="183" t="s">
        <v>73</v>
      </c>
      <c r="F29" s="179" t="s">
        <v>53</v>
      </c>
      <c r="G29" s="179">
        <v>5</v>
      </c>
      <c r="H29" s="181">
        <v>50</v>
      </c>
      <c r="I29" s="181">
        <v>50</v>
      </c>
      <c r="J29" s="181"/>
      <c r="K29" s="181"/>
      <c r="L29" s="179" t="s">
        <v>66</v>
      </c>
      <c r="M29" s="182">
        <v>43556</v>
      </c>
      <c r="N29" s="181">
        <v>3</v>
      </c>
    </row>
    <row r="30" spans="2:14" ht="31.5" customHeight="1">
      <c r="B30" s="178">
        <f t="shared" si="1"/>
        <v>2</v>
      </c>
      <c r="C30" s="179" t="s">
        <v>192</v>
      </c>
      <c r="D30" s="240" t="s">
        <v>419</v>
      </c>
      <c r="E30" s="183" t="s">
        <v>73</v>
      </c>
      <c r="F30" s="179" t="s">
        <v>53</v>
      </c>
      <c r="G30" s="179">
        <v>5</v>
      </c>
      <c r="H30" s="181">
        <v>50</v>
      </c>
      <c r="I30" s="181">
        <v>50</v>
      </c>
      <c r="J30" s="181"/>
      <c r="K30" s="181"/>
      <c r="L30" s="179" t="s">
        <v>66</v>
      </c>
      <c r="M30" s="182">
        <v>43556</v>
      </c>
      <c r="N30" s="181">
        <v>3</v>
      </c>
    </row>
    <row r="31" spans="2:14" ht="31.5" customHeight="1">
      <c r="B31" s="178">
        <f t="shared" si="1"/>
        <v>3</v>
      </c>
      <c r="C31" s="179" t="s">
        <v>192</v>
      </c>
      <c r="D31" s="240" t="s">
        <v>420</v>
      </c>
      <c r="E31" s="183" t="s">
        <v>73</v>
      </c>
      <c r="F31" s="179" t="s">
        <v>53</v>
      </c>
      <c r="G31" s="179">
        <v>11</v>
      </c>
      <c r="H31" s="181">
        <v>100</v>
      </c>
      <c r="I31" s="181">
        <v>100</v>
      </c>
      <c r="J31" s="181"/>
      <c r="K31" s="181"/>
      <c r="L31" s="179" t="s">
        <v>66</v>
      </c>
      <c r="M31" s="182">
        <v>43556</v>
      </c>
      <c r="N31" s="181">
        <v>6</v>
      </c>
    </row>
    <row r="32" spans="2:14" ht="31.5" customHeight="1">
      <c r="B32" s="178">
        <f t="shared" si="1"/>
        <v>4</v>
      </c>
      <c r="C32" s="179" t="s">
        <v>192</v>
      </c>
      <c r="D32" s="240" t="s">
        <v>421</v>
      </c>
      <c r="E32" s="183" t="s">
        <v>73</v>
      </c>
      <c r="F32" s="179" t="s">
        <v>53</v>
      </c>
      <c r="G32" s="179">
        <v>5</v>
      </c>
      <c r="H32" s="181">
        <v>50</v>
      </c>
      <c r="I32" s="181">
        <v>50</v>
      </c>
      <c r="J32" s="181"/>
      <c r="K32" s="181"/>
      <c r="L32" s="179" t="s">
        <v>66</v>
      </c>
      <c r="M32" s="182">
        <v>43556</v>
      </c>
      <c r="N32" s="181">
        <v>3</v>
      </c>
    </row>
    <row r="33" spans="2:14" ht="31.5" customHeight="1">
      <c r="B33" s="178">
        <f t="shared" si="1"/>
        <v>5</v>
      </c>
      <c r="C33" s="179" t="s">
        <v>192</v>
      </c>
      <c r="D33" s="240" t="s">
        <v>422</v>
      </c>
      <c r="E33" s="183" t="s">
        <v>73</v>
      </c>
      <c r="F33" s="179" t="s">
        <v>53</v>
      </c>
      <c r="G33" s="179">
        <v>3</v>
      </c>
      <c r="H33" s="181">
        <v>30</v>
      </c>
      <c r="I33" s="181">
        <v>30</v>
      </c>
      <c r="J33" s="181"/>
      <c r="K33" s="181"/>
      <c r="L33" s="179" t="s">
        <v>66</v>
      </c>
      <c r="M33" s="182">
        <v>43556</v>
      </c>
      <c r="N33" s="181">
        <v>3</v>
      </c>
    </row>
    <row r="34" spans="2:14" ht="31.5" customHeight="1">
      <c r="B34" s="178">
        <f t="shared" si="1"/>
        <v>6</v>
      </c>
      <c r="C34" s="184" t="s">
        <v>192</v>
      </c>
      <c r="D34" s="239" t="s">
        <v>423</v>
      </c>
      <c r="E34" s="183" t="s">
        <v>73</v>
      </c>
      <c r="F34" s="184" t="s">
        <v>53</v>
      </c>
      <c r="G34" s="184">
        <v>5.8</v>
      </c>
      <c r="H34" s="181">
        <v>60</v>
      </c>
      <c r="I34" s="184">
        <v>60</v>
      </c>
      <c r="J34" s="184"/>
      <c r="K34" s="184"/>
      <c r="L34" s="179" t="s">
        <v>66</v>
      </c>
      <c r="M34" s="182">
        <v>43556</v>
      </c>
      <c r="N34" s="184">
        <v>4</v>
      </c>
    </row>
    <row r="35" spans="2:14" ht="31.5" customHeight="1">
      <c r="B35" s="178">
        <f t="shared" si="1"/>
        <v>7</v>
      </c>
      <c r="C35" s="184" t="s">
        <v>193</v>
      </c>
      <c r="D35" s="239" t="s">
        <v>424</v>
      </c>
      <c r="E35" s="183" t="s">
        <v>73</v>
      </c>
      <c r="F35" s="184" t="s">
        <v>53</v>
      </c>
      <c r="G35" s="184">
        <v>25</v>
      </c>
      <c r="H35" s="181">
        <v>1000</v>
      </c>
      <c r="I35" s="184">
        <v>500</v>
      </c>
      <c r="J35" s="184">
        <v>500</v>
      </c>
      <c r="K35" s="184"/>
      <c r="L35" s="184" t="s">
        <v>263</v>
      </c>
      <c r="M35" s="182">
        <v>43739</v>
      </c>
      <c r="N35" s="184">
        <v>10</v>
      </c>
    </row>
    <row r="36" spans="2:14" s="234" customFormat="1" ht="31.5" customHeight="1">
      <c r="B36" s="185">
        <v>4</v>
      </c>
      <c r="C36" s="296" t="s">
        <v>41</v>
      </c>
      <c r="D36" s="296"/>
      <c r="E36" s="296"/>
      <c r="F36" s="186"/>
      <c r="G36" s="238">
        <f>SUM(G37:G40)</f>
        <v>3.3</v>
      </c>
      <c r="H36" s="238">
        <f t="shared" ref="H36:N36" si="4">SUM(H37:H40)</f>
        <v>7350</v>
      </c>
      <c r="I36" s="238">
        <f t="shared" si="4"/>
        <v>1350</v>
      </c>
      <c r="J36" s="238">
        <f t="shared" si="4"/>
        <v>6000</v>
      </c>
      <c r="K36" s="238">
        <f t="shared" si="4"/>
        <v>0</v>
      </c>
      <c r="L36" s="238"/>
      <c r="M36" s="238"/>
      <c r="N36" s="238">
        <f t="shared" si="4"/>
        <v>22</v>
      </c>
    </row>
    <row r="37" spans="2:14" ht="31.5" customHeight="1">
      <c r="B37" s="178">
        <v>1</v>
      </c>
      <c r="C37" s="179" t="s">
        <v>194</v>
      </c>
      <c r="D37" s="240" t="s">
        <v>235</v>
      </c>
      <c r="E37" s="188" t="s">
        <v>42</v>
      </c>
      <c r="F37" s="179" t="s">
        <v>53</v>
      </c>
      <c r="G37" s="179">
        <v>0.5</v>
      </c>
      <c r="H37" s="181">
        <v>300</v>
      </c>
      <c r="I37" s="181">
        <v>300</v>
      </c>
      <c r="J37" s="181"/>
      <c r="K37" s="181"/>
      <c r="L37" s="179" t="s">
        <v>264</v>
      </c>
      <c r="M37" s="182">
        <v>43525</v>
      </c>
      <c r="N37" s="181">
        <v>3</v>
      </c>
    </row>
    <row r="38" spans="2:14" ht="31.5" customHeight="1">
      <c r="B38" s="178">
        <f t="shared" si="1"/>
        <v>2</v>
      </c>
      <c r="C38" s="179" t="s">
        <v>194</v>
      </c>
      <c r="D38" s="240" t="s">
        <v>236</v>
      </c>
      <c r="E38" s="188" t="s">
        <v>42</v>
      </c>
      <c r="F38" s="179" t="s">
        <v>53</v>
      </c>
      <c r="G38" s="179">
        <v>1.7</v>
      </c>
      <c r="H38" s="181">
        <v>6500</v>
      </c>
      <c r="I38" s="181">
        <v>500</v>
      </c>
      <c r="J38" s="181">
        <v>6000</v>
      </c>
      <c r="K38" s="181"/>
      <c r="L38" s="179" t="s">
        <v>68</v>
      </c>
      <c r="M38" s="182">
        <v>43709</v>
      </c>
      <c r="N38" s="181">
        <v>12</v>
      </c>
    </row>
    <row r="39" spans="2:14" ht="31.5" customHeight="1">
      <c r="B39" s="178">
        <f t="shared" si="1"/>
        <v>3</v>
      </c>
      <c r="C39" s="179" t="s">
        <v>193</v>
      </c>
      <c r="D39" s="240" t="s">
        <v>265</v>
      </c>
      <c r="E39" s="188" t="s">
        <v>42</v>
      </c>
      <c r="F39" s="179" t="s">
        <v>53</v>
      </c>
      <c r="G39" s="179">
        <v>0.4</v>
      </c>
      <c r="H39" s="181">
        <v>250</v>
      </c>
      <c r="I39" s="181">
        <v>250</v>
      </c>
      <c r="J39" s="181"/>
      <c r="K39" s="181"/>
      <c r="L39" s="179" t="s">
        <v>264</v>
      </c>
      <c r="M39" s="182">
        <v>43525</v>
      </c>
      <c r="N39" s="181">
        <v>3</v>
      </c>
    </row>
    <row r="40" spans="2:14" ht="31.5" customHeight="1">
      <c r="B40" s="178">
        <f t="shared" si="1"/>
        <v>4</v>
      </c>
      <c r="C40" s="179" t="s">
        <v>194</v>
      </c>
      <c r="D40" s="240" t="s">
        <v>305</v>
      </c>
      <c r="E40" s="188" t="s">
        <v>42</v>
      </c>
      <c r="F40" s="179" t="s">
        <v>53</v>
      </c>
      <c r="G40" s="179">
        <v>0.7</v>
      </c>
      <c r="H40" s="181">
        <v>300</v>
      </c>
      <c r="I40" s="181">
        <v>300</v>
      </c>
      <c r="J40" s="181"/>
      <c r="K40" s="181"/>
      <c r="L40" s="179" t="s">
        <v>67</v>
      </c>
      <c r="M40" s="182">
        <v>43525</v>
      </c>
      <c r="N40" s="181">
        <v>4</v>
      </c>
    </row>
    <row r="41" spans="2:14" s="234" customFormat="1" ht="31.5" customHeight="1">
      <c r="B41" s="185">
        <v>1</v>
      </c>
      <c r="C41" s="296" t="s">
        <v>189</v>
      </c>
      <c r="D41" s="296"/>
      <c r="E41" s="296"/>
      <c r="F41" s="186"/>
      <c r="G41" s="238">
        <f>+G42</f>
        <v>400</v>
      </c>
      <c r="H41" s="238">
        <f t="shared" ref="H41:N41" si="5">+H42</f>
        <v>50</v>
      </c>
      <c r="I41" s="238">
        <f t="shared" si="5"/>
        <v>50</v>
      </c>
      <c r="J41" s="238">
        <f t="shared" si="5"/>
        <v>0</v>
      </c>
      <c r="K41" s="238">
        <f t="shared" si="5"/>
        <v>0</v>
      </c>
      <c r="L41" s="238"/>
      <c r="M41" s="238"/>
      <c r="N41" s="238">
        <f t="shared" si="5"/>
        <v>2</v>
      </c>
    </row>
    <row r="42" spans="2:14" ht="31.5" customHeight="1">
      <c r="B42" s="178">
        <v>1</v>
      </c>
      <c r="C42" s="179" t="s">
        <v>192</v>
      </c>
      <c r="D42" s="240" t="s">
        <v>290</v>
      </c>
      <c r="E42" s="188" t="s">
        <v>200</v>
      </c>
      <c r="F42" s="179" t="s">
        <v>204</v>
      </c>
      <c r="G42" s="179">
        <v>400</v>
      </c>
      <c r="H42" s="181">
        <v>50</v>
      </c>
      <c r="I42" s="181">
        <v>50</v>
      </c>
      <c r="J42" s="181"/>
      <c r="K42" s="181"/>
      <c r="L42" s="179" t="s">
        <v>66</v>
      </c>
      <c r="M42" s="182">
        <v>43525</v>
      </c>
      <c r="N42" s="181">
        <v>2</v>
      </c>
    </row>
    <row r="43" spans="2:14" s="234" customFormat="1" ht="31.5" customHeight="1">
      <c r="B43" s="236">
        <v>4</v>
      </c>
      <c r="C43" s="295" t="s">
        <v>44</v>
      </c>
      <c r="D43" s="295"/>
      <c r="E43" s="295"/>
      <c r="F43" s="189"/>
      <c r="G43" s="237">
        <f>SUM(G44:G47)</f>
        <v>230</v>
      </c>
      <c r="H43" s="237">
        <f t="shared" ref="H43:N43" si="6">SUM(H44:H47)</f>
        <v>11965</v>
      </c>
      <c r="I43" s="237">
        <f t="shared" si="6"/>
        <v>2510</v>
      </c>
      <c r="J43" s="237">
        <f t="shared" si="6"/>
        <v>9455</v>
      </c>
      <c r="K43" s="237">
        <f t="shared" si="6"/>
        <v>0</v>
      </c>
      <c r="L43" s="237"/>
      <c r="M43" s="237"/>
      <c r="N43" s="237">
        <f t="shared" si="6"/>
        <v>18</v>
      </c>
    </row>
    <row r="44" spans="2:14" ht="31.5" customHeight="1">
      <c r="B44" s="178">
        <v>1</v>
      </c>
      <c r="C44" s="179" t="s">
        <v>193</v>
      </c>
      <c r="D44" s="240" t="s">
        <v>302</v>
      </c>
      <c r="E44" s="191" t="s">
        <v>201</v>
      </c>
      <c r="F44" s="184" t="s">
        <v>52</v>
      </c>
      <c r="G44" s="179">
        <v>200</v>
      </c>
      <c r="H44" s="181">
        <v>11500</v>
      </c>
      <c r="I44" s="181">
        <v>2300</v>
      </c>
      <c r="J44" s="181">
        <v>9200</v>
      </c>
      <c r="K44" s="181"/>
      <c r="L44" s="179" t="s">
        <v>68</v>
      </c>
      <c r="M44" s="182">
        <v>43709</v>
      </c>
      <c r="N44" s="181">
        <v>10</v>
      </c>
    </row>
    <row r="45" spans="2:14" ht="31.5" customHeight="1">
      <c r="B45" s="178">
        <f t="shared" si="1"/>
        <v>2</v>
      </c>
      <c r="C45" s="184" t="s">
        <v>194</v>
      </c>
      <c r="D45" s="239" t="s">
        <v>305</v>
      </c>
      <c r="E45" s="191" t="s">
        <v>201</v>
      </c>
      <c r="F45" s="184" t="s">
        <v>52</v>
      </c>
      <c r="G45" s="184">
        <v>10</v>
      </c>
      <c r="H45" s="181">
        <v>230</v>
      </c>
      <c r="I45" s="184">
        <v>50</v>
      </c>
      <c r="J45" s="184">
        <v>180</v>
      </c>
      <c r="K45" s="184"/>
      <c r="L45" s="179" t="s">
        <v>67</v>
      </c>
      <c r="M45" s="182">
        <v>43586</v>
      </c>
      <c r="N45" s="184">
        <v>3</v>
      </c>
    </row>
    <row r="46" spans="2:14" ht="31.5" customHeight="1">
      <c r="B46" s="178">
        <f t="shared" si="1"/>
        <v>3</v>
      </c>
      <c r="C46" s="184" t="s">
        <v>194</v>
      </c>
      <c r="D46" s="239" t="s">
        <v>243</v>
      </c>
      <c r="E46" s="192" t="s">
        <v>190</v>
      </c>
      <c r="F46" s="184" t="s">
        <v>52</v>
      </c>
      <c r="G46" s="184">
        <v>10</v>
      </c>
      <c r="H46" s="181">
        <v>35</v>
      </c>
      <c r="I46" s="184">
        <v>10</v>
      </c>
      <c r="J46" s="184">
        <v>25</v>
      </c>
      <c r="K46" s="184"/>
      <c r="L46" s="179" t="s">
        <v>68</v>
      </c>
      <c r="M46" s="182">
        <v>43556</v>
      </c>
      <c r="N46" s="184">
        <v>2</v>
      </c>
    </row>
    <row r="47" spans="2:14" ht="31.5" customHeight="1">
      <c r="B47" s="178">
        <f t="shared" si="1"/>
        <v>4</v>
      </c>
      <c r="C47" s="184" t="s">
        <v>193</v>
      </c>
      <c r="D47" s="239" t="s">
        <v>244</v>
      </c>
      <c r="E47" s="192" t="s">
        <v>190</v>
      </c>
      <c r="F47" s="184" t="s">
        <v>52</v>
      </c>
      <c r="G47" s="184">
        <v>10</v>
      </c>
      <c r="H47" s="181">
        <v>200</v>
      </c>
      <c r="I47" s="184">
        <v>150</v>
      </c>
      <c r="J47" s="184">
        <v>50</v>
      </c>
      <c r="K47" s="184"/>
      <c r="L47" s="179" t="s">
        <v>67</v>
      </c>
      <c r="M47" s="182">
        <v>43739</v>
      </c>
      <c r="N47" s="184">
        <v>3</v>
      </c>
    </row>
    <row r="48" spans="2:14" s="234" customFormat="1" ht="31.5" customHeight="1">
      <c r="B48" s="236">
        <v>3</v>
      </c>
      <c r="C48" s="295" t="s">
        <v>45</v>
      </c>
      <c r="D48" s="295"/>
      <c r="E48" s="295"/>
      <c r="F48" s="189"/>
      <c r="G48" s="237">
        <f>SUM(G49:G51)</f>
        <v>650</v>
      </c>
      <c r="H48" s="237">
        <f>SUM(H49:H51)</f>
        <v>1200</v>
      </c>
      <c r="I48" s="237">
        <f>SUM(I49:I51)</f>
        <v>900</v>
      </c>
      <c r="J48" s="237">
        <f>SUM(J49:J51)</f>
        <v>300</v>
      </c>
      <c r="K48" s="237">
        <f>SUM(K49:K51)</f>
        <v>0</v>
      </c>
      <c r="L48" s="237"/>
      <c r="M48" s="237"/>
      <c r="N48" s="237">
        <f>SUM(N49:N51)</f>
        <v>7</v>
      </c>
    </row>
    <row r="49" spans="2:14" ht="31.5" customHeight="1">
      <c r="B49" s="178">
        <v>1</v>
      </c>
      <c r="C49" s="184" t="s">
        <v>193</v>
      </c>
      <c r="D49" s="239" t="s">
        <v>245</v>
      </c>
      <c r="E49" s="192" t="s">
        <v>45</v>
      </c>
      <c r="F49" s="184" t="s">
        <v>93</v>
      </c>
      <c r="G49" s="184">
        <v>400</v>
      </c>
      <c r="H49" s="181">
        <v>600</v>
      </c>
      <c r="I49" s="184">
        <v>300</v>
      </c>
      <c r="J49" s="184">
        <v>300</v>
      </c>
      <c r="K49" s="184"/>
      <c r="L49" s="179" t="s">
        <v>68</v>
      </c>
      <c r="M49" s="182">
        <v>43525</v>
      </c>
      <c r="N49" s="184">
        <v>3</v>
      </c>
    </row>
    <row r="50" spans="2:14" ht="31.5" customHeight="1">
      <c r="B50" s="178">
        <f t="shared" si="1"/>
        <v>2</v>
      </c>
      <c r="C50" s="184" t="s">
        <v>193</v>
      </c>
      <c r="D50" s="239" t="s">
        <v>291</v>
      </c>
      <c r="E50" s="192" t="s">
        <v>45</v>
      </c>
      <c r="F50" s="184" t="s">
        <v>93</v>
      </c>
      <c r="G50" s="184">
        <v>50</v>
      </c>
      <c r="H50" s="181">
        <v>200</v>
      </c>
      <c r="I50" s="184">
        <v>200</v>
      </c>
      <c r="J50" s="184"/>
      <c r="K50" s="184"/>
      <c r="L50" s="179" t="s">
        <v>66</v>
      </c>
      <c r="M50" s="182">
        <v>43525</v>
      </c>
      <c r="N50" s="184">
        <v>1</v>
      </c>
    </row>
    <row r="51" spans="2:14" ht="31.5" customHeight="1">
      <c r="B51" s="178">
        <f t="shared" si="1"/>
        <v>3</v>
      </c>
      <c r="C51" s="184" t="s">
        <v>194</v>
      </c>
      <c r="D51" s="239" t="s">
        <v>247</v>
      </c>
      <c r="E51" s="192" t="s">
        <v>45</v>
      </c>
      <c r="F51" s="184" t="s">
        <v>93</v>
      </c>
      <c r="G51" s="184">
        <v>200</v>
      </c>
      <c r="H51" s="181">
        <v>400</v>
      </c>
      <c r="I51" s="184">
        <v>400</v>
      </c>
      <c r="J51" s="184"/>
      <c r="K51" s="184"/>
      <c r="L51" s="179" t="s">
        <v>67</v>
      </c>
      <c r="M51" s="182">
        <v>43525</v>
      </c>
      <c r="N51" s="184">
        <v>3</v>
      </c>
    </row>
    <row r="52" spans="2:14" s="234" customFormat="1" ht="31.5" customHeight="1">
      <c r="B52" s="236">
        <v>1</v>
      </c>
      <c r="C52" s="295" t="s">
        <v>46</v>
      </c>
      <c r="D52" s="295"/>
      <c r="E52" s="295"/>
      <c r="F52" s="189"/>
      <c r="G52" s="237">
        <f>SUM(G53:G53)</f>
        <v>50</v>
      </c>
      <c r="H52" s="237">
        <f>SUM(H53:H53)</f>
        <v>350</v>
      </c>
      <c r="I52" s="237">
        <f>SUM(I53:I53)</f>
        <v>350</v>
      </c>
      <c r="J52" s="237">
        <f>SUM(J53:J53)</f>
        <v>0</v>
      </c>
      <c r="K52" s="237">
        <f>SUM(K53:K53)</f>
        <v>0</v>
      </c>
      <c r="L52" s="237"/>
      <c r="M52" s="237"/>
      <c r="N52" s="237">
        <f>SUM(N53:N53)</f>
        <v>10</v>
      </c>
    </row>
    <row r="53" spans="2:14" ht="31.5" customHeight="1">
      <c r="B53" s="178">
        <v>1</v>
      </c>
      <c r="C53" s="184" t="s">
        <v>192</v>
      </c>
      <c r="D53" s="239" t="s">
        <v>293</v>
      </c>
      <c r="E53" s="191" t="s">
        <v>144</v>
      </c>
      <c r="F53" s="179" t="s">
        <v>53</v>
      </c>
      <c r="G53" s="184">
        <v>50</v>
      </c>
      <c r="H53" s="181">
        <v>350</v>
      </c>
      <c r="I53" s="184">
        <v>350</v>
      </c>
      <c r="J53" s="184"/>
      <c r="K53" s="184"/>
      <c r="L53" s="179" t="s">
        <v>66</v>
      </c>
      <c r="M53" s="182">
        <v>43556</v>
      </c>
      <c r="N53" s="184">
        <v>10</v>
      </c>
    </row>
    <row r="54" spans="2:14" s="234" customFormat="1" ht="31.5" customHeight="1">
      <c r="B54" s="236">
        <v>8</v>
      </c>
      <c r="C54" s="295" t="s">
        <v>47</v>
      </c>
      <c r="D54" s="295"/>
      <c r="E54" s="295"/>
      <c r="F54" s="189"/>
      <c r="G54" s="237">
        <f>SUM(G55:G62)</f>
        <v>270</v>
      </c>
      <c r="H54" s="237">
        <f>SUM(H55:H62)</f>
        <v>9020</v>
      </c>
      <c r="I54" s="237">
        <f>SUM(I55:I62)</f>
        <v>2630</v>
      </c>
      <c r="J54" s="237">
        <f>SUM(J55:J62)</f>
        <v>6410</v>
      </c>
      <c r="K54" s="237">
        <f>SUM(K55:K62)</f>
        <v>0</v>
      </c>
      <c r="L54" s="237"/>
      <c r="M54" s="237"/>
      <c r="N54" s="237">
        <f>SUM(N55:N62)</f>
        <v>34</v>
      </c>
    </row>
    <row r="55" spans="2:14" ht="31.5" customHeight="1">
      <c r="B55" s="178">
        <v>1</v>
      </c>
      <c r="C55" s="184" t="s">
        <v>192</v>
      </c>
      <c r="D55" s="239" t="s">
        <v>294</v>
      </c>
      <c r="E55" s="191" t="s">
        <v>48</v>
      </c>
      <c r="F55" s="184" t="s">
        <v>94</v>
      </c>
      <c r="G55" s="184">
        <v>10</v>
      </c>
      <c r="H55" s="181">
        <v>300</v>
      </c>
      <c r="I55" s="184">
        <v>80</v>
      </c>
      <c r="J55" s="184">
        <v>220</v>
      </c>
      <c r="K55" s="184"/>
      <c r="L55" s="179" t="s">
        <v>66</v>
      </c>
      <c r="M55" s="182">
        <v>43739</v>
      </c>
      <c r="N55" s="184">
        <v>3</v>
      </c>
    </row>
    <row r="56" spans="2:14" ht="31.5" customHeight="1">
      <c r="B56" s="178">
        <f t="shared" si="1"/>
        <v>2</v>
      </c>
      <c r="C56" s="184" t="s">
        <v>193</v>
      </c>
      <c r="D56" s="239" t="s">
        <v>295</v>
      </c>
      <c r="E56" s="191" t="s">
        <v>48</v>
      </c>
      <c r="F56" s="184" t="s">
        <v>94</v>
      </c>
      <c r="G56" s="184">
        <v>31</v>
      </c>
      <c r="H56" s="181">
        <v>800</v>
      </c>
      <c r="I56" s="184">
        <v>100</v>
      </c>
      <c r="J56" s="184">
        <v>700</v>
      </c>
      <c r="K56" s="184"/>
      <c r="L56" s="179" t="s">
        <v>68</v>
      </c>
      <c r="M56" s="182">
        <v>43556</v>
      </c>
      <c r="N56" s="184">
        <v>5</v>
      </c>
    </row>
    <row r="57" spans="2:14" ht="31.5" customHeight="1">
      <c r="B57" s="178">
        <f t="shared" si="1"/>
        <v>3</v>
      </c>
      <c r="C57" s="184" t="s">
        <v>191</v>
      </c>
      <c r="D57" s="239" t="s">
        <v>296</v>
      </c>
      <c r="E57" s="191" t="s">
        <v>48</v>
      </c>
      <c r="F57" s="184" t="s">
        <v>94</v>
      </c>
      <c r="G57" s="184">
        <v>31</v>
      </c>
      <c r="H57" s="181">
        <v>800</v>
      </c>
      <c r="I57" s="184">
        <v>100</v>
      </c>
      <c r="J57" s="184">
        <v>700</v>
      </c>
      <c r="K57" s="184"/>
      <c r="L57" s="179" t="s">
        <v>67</v>
      </c>
      <c r="M57" s="182">
        <v>43556</v>
      </c>
      <c r="N57" s="184">
        <v>5</v>
      </c>
    </row>
    <row r="58" spans="2:14" ht="31.5" customHeight="1">
      <c r="B58" s="178">
        <f t="shared" si="1"/>
        <v>4</v>
      </c>
      <c r="C58" s="184" t="s">
        <v>191</v>
      </c>
      <c r="D58" s="239" t="s">
        <v>297</v>
      </c>
      <c r="E58" s="191" t="s">
        <v>48</v>
      </c>
      <c r="F58" s="184" t="s">
        <v>94</v>
      </c>
      <c r="G58" s="184">
        <v>15</v>
      </c>
      <c r="H58" s="181">
        <v>400</v>
      </c>
      <c r="I58" s="184">
        <v>70</v>
      </c>
      <c r="J58" s="184">
        <v>330</v>
      </c>
      <c r="K58" s="184"/>
      <c r="L58" s="179" t="s">
        <v>66</v>
      </c>
      <c r="M58" s="182">
        <v>43739</v>
      </c>
      <c r="N58" s="184">
        <v>3</v>
      </c>
    </row>
    <row r="59" spans="2:14" ht="31.5" customHeight="1">
      <c r="B59" s="178">
        <f t="shared" si="1"/>
        <v>5</v>
      </c>
      <c r="C59" s="184" t="s">
        <v>191</v>
      </c>
      <c r="D59" s="239" t="s">
        <v>298</v>
      </c>
      <c r="E59" s="191" t="s">
        <v>48</v>
      </c>
      <c r="F59" s="184" t="s">
        <v>94</v>
      </c>
      <c r="G59" s="184">
        <v>31</v>
      </c>
      <c r="H59" s="181">
        <v>800</v>
      </c>
      <c r="I59" s="184">
        <v>100</v>
      </c>
      <c r="J59" s="184">
        <v>700</v>
      </c>
      <c r="K59" s="184"/>
      <c r="L59" s="179" t="s">
        <v>68</v>
      </c>
      <c r="M59" s="182">
        <v>43739</v>
      </c>
      <c r="N59" s="184">
        <v>5</v>
      </c>
    </row>
    <row r="60" spans="2:14" ht="31.5" customHeight="1">
      <c r="B60" s="178">
        <f t="shared" si="1"/>
        <v>6</v>
      </c>
      <c r="C60" s="184" t="s">
        <v>194</v>
      </c>
      <c r="D60" s="239" t="s">
        <v>300</v>
      </c>
      <c r="E60" s="191" t="s">
        <v>48</v>
      </c>
      <c r="F60" s="184" t="s">
        <v>94</v>
      </c>
      <c r="G60" s="184">
        <v>31</v>
      </c>
      <c r="H60" s="181">
        <v>800</v>
      </c>
      <c r="I60" s="184">
        <v>100</v>
      </c>
      <c r="J60" s="184">
        <v>700</v>
      </c>
      <c r="K60" s="184"/>
      <c r="L60" s="179" t="s">
        <v>68</v>
      </c>
      <c r="M60" s="182">
        <v>43739</v>
      </c>
      <c r="N60" s="184">
        <v>5</v>
      </c>
    </row>
    <row r="61" spans="2:14" ht="31.5" customHeight="1">
      <c r="B61" s="178">
        <f t="shared" si="1"/>
        <v>7</v>
      </c>
      <c r="C61" s="184" t="s">
        <v>192</v>
      </c>
      <c r="D61" s="239" t="s">
        <v>299</v>
      </c>
      <c r="E61" s="191" t="s">
        <v>48</v>
      </c>
      <c r="F61" s="184" t="s">
        <v>94</v>
      </c>
      <c r="G61" s="184">
        <v>21</v>
      </c>
      <c r="H61" s="181">
        <v>520</v>
      </c>
      <c r="I61" s="184">
        <v>80</v>
      </c>
      <c r="J61" s="184">
        <v>460</v>
      </c>
      <c r="K61" s="184"/>
      <c r="L61" s="179" t="s">
        <v>66</v>
      </c>
      <c r="M61" s="182">
        <v>43739</v>
      </c>
      <c r="N61" s="184">
        <v>3</v>
      </c>
    </row>
    <row r="62" spans="2:14" ht="31.5" customHeight="1">
      <c r="B62" s="178">
        <v>8</v>
      </c>
      <c r="C62" s="184" t="s">
        <v>193</v>
      </c>
      <c r="D62" s="239" t="s">
        <v>260</v>
      </c>
      <c r="E62" s="191" t="s">
        <v>48</v>
      </c>
      <c r="F62" s="184" t="s">
        <v>94</v>
      </c>
      <c r="G62" s="184">
        <v>100</v>
      </c>
      <c r="H62" s="181">
        <v>4600</v>
      </c>
      <c r="I62" s="184">
        <v>2000</v>
      </c>
      <c r="J62" s="184">
        <v>2600</v>
      </c>
      <c r="K62" s="184"/>
      <c r="L62" s="179" t="s">
        <v>68</v>
      </c>
      <c r="M62" s="182">
        <v>43556</v>
      </c>
      <c r="N62" s="184">
        <v>5</v>
      </c>
    </row>
    <row r="63" spans="2:14">
      <c r="B63" s="233">
        <f>+B62+B53+B51+B47+B42+B40+B35+B27+B17</f>
        <v>45</v>
      </c>
    </row>
    <row r="64" spans="2:14" s="67" customFormat="1">
      <c r="F64" s="231"/>
    </row>
    <row r="65" spans="3:14" s="67" customFormat="1">
      <c r="F65" s="231"/>
    </row>
    <row r="66" spans="3:14" s="67" customFormat="1">
      <c r="F66" s="231"/>
    </row>
    <row r="67" spans="3:14" s="67" customFormat="1" ht="42" customHeight="1">
      <c r="C67" s="241" t="s">
        <v>273</v>
      </c>
      <c r="D67" s="241"/>
      <c r="E67" s="79"/>
      <c r="F67" s="70" t="s">
        <v>119</v>
      </c>
      <c r="J67" s="231"/>
      <c r="K67" s="231"/>
      <c r="L67" s="231"/>
    </row>
    <row r="68" spans="3:14" s="67" customFormat="1">
      <c r="C68" s="71"/>
      <c r="D68" s="71"/>
      <c r="E68" s="71"/>
      <c r="F68" s="72"/>
      <c r="I68" s="71"/>
      <c r="J68" s="71"/>
      <c r="K68" s="71"/>
      <c r="L68" s="71"/>
      <c r="M68" s="71"/>
      <c r="N68" s="72"/>
    </row>
    <row r="69" spans="3:14" s="67" customFormat="1" ht="36" customHeight="1">
      <c r="C69" s="241" t="s">
        <v>274</v>
      </c>
      <c r="D69" s="241"/>
      <c r="E69" s="79"/>
      <c r="F69" s="73" t="s">
        <v>120</v>
      </c>
      <c r="I69" s="78" t="s">
        <v>121</v>
      </c>
      <c r="K69" s="235"/>
      <c r="M69" s="78" t="s">
        <v>122</v>
      </c>
    </row>
    <row r="70" spans="3:14" s="67" customFormat="1">
      <c r="C70" s="231"/>
      <c r="D70" s="231"/>
      <c r="E70" s="231"/>
      <c r="F70" s="76"/>
      <c r="I70" s="235"/>
      <c r="K70" s="235"/>
      <c r="M70" s="78"/>
    </row>
    <row r="71" spans="3:14" s="67" customFormat="1" ht="37.5" customHeight="1">
      <c r="C71" s="241" t="s">
        <v>105</v>
      </c>
      <c r="D71" s="241"/>
      <c r="E71" s="79"/>
      <c r="F71" s="73" t="s">
        <v>123</v>
      </c>
      <c r="I71" s="78" t="s">
        <v>110</v>
      </c>
      <c r="K71" s="235"/>
      <c r="M71" s="78" t="s">
        <v>124</v>
      </c>
    </row>
    <row r="72" spans="3:14" s="67" customFormat="1">
      <c r="C72" s="231"/>
      <c r="D72" s="231"/>
      <c r="E72" s="231"/>
      <c r="F72" s="76"/>
      <c r="I72" s="78"/>
      <c r="K72" s="235"/>
      <c r="M72" s="78"/>
    </row>
    <row r="73" spans="3:14" s="67" customFormat="1" ht="36" customHeight="1">
      <c r="C73" s="241" t="s">
        <v>125</v>
      </c>
      <c r="D73" s="241"/>
      <c r="E73" s="79"/>
      <c r="F73" s="73" t="s">
        <v>141</v>
      </c>
      <c r="I73" s="78" t="s">
        <v>111</v>
      </c>
      <c r="K73" s="235"/>
      <c r="M73" s="78" t="s">
        <v>126</v>
      </c>
    </row>
    <row r="74" spans="3:14" s="67" customFormat="1">
      <c r="C74" s="231"/>
      <c r="D74" s="231"/>
      <c r="E74" s="231"/>
      <c r="F74" s="76"/>
      <c r="I74" s="78"/>
      <c r="K74" s="235"/>
      <c r="M74" s="78"/>
    </row>
    <row r="75" spans="3:14" s="67" customFormat="1" ht="36" customHeight="1">
      <c r="C75" s="241" t="s">
        <v>127</v>
      </c>
      <c r="D75" s="241"/>
      <c r="E75" s="79"/>
      <c r="F75" s="73" t="s">
        <v>128</v>
      </c>
      <c r="I75" s="78" t="s">
        <v>112</v>
      </c>
      <c r="K75" s="235"/>
      <c r="M75" s="78" t="s">
        <v>129</v>
      </c>
    </row>
    <row r="76" spans="3:14" s="67" customFormat="1">
      <c r="C76" s="231"/>
      <c r="D76" s="231"/>
      <c r="E76" s="231"/>
      <c r="F76" s="76"/>
      <c r="I76" s="78"/>
      <c r="K76" s="235"/>
      <c r="M76" s="78"/>
    </row>
    <row r="77" spans="3:14" s="67" customFormat="1" ht="36" customHeight="1">
      <c r="C77" s="241" t="s">
        <v>106</v>
      </c>
      <c r="D77" s="241"/>
      <c r="E77" s="79"/>
      <c r="F77" s="73" t="s">
        <v>130</v>
      </c>
      <c r="I77" s="78" t="s">
        <v>113</v>
      </c>
      <c r="K77" s="235"/>
      <c r="M77" s="78" t="s">
        <v>131</v>
      </c>
    </row>
    <row r="78" spans="3:14" s="67" customFormat="1">
      <c r="C78" s="231"/>
      <c r="D78" s="231"/>
      <c r="E78" s="231"/>
      <c r="F78" s="76"/>
      <c r="I78" s="78"/>
      <c r="K78" s="235"/>
      <c r="M78" s="78"/>
    </row>
    <row r="79" spans="3:14" s="67" customFormat="1" ht="46.5" customHeight="1">
      <c r="C79" s="241" t="s">
        <v>107</v>
      </c>
      <c r="D79" s="241"/>
      <c r="E79" s="79"/>
      <c r="F79" s="73" t="s">
        <v>275</v>
      </c>
      <c r="I79" s="78" t="s">
        <v>114</v>
      </c>
      <c r="K79" s="235"/>
      <c r="M79" s="78" t="s">
        <v>133</v>
      </c>
    </row>
    <row r="80" spans="3:14" s="67" customFormat="1">
      <c r="C80" s="231"/>
      <c r="D80" s="231"/>
      <c r="E80" s="79"/>
      <c r="F80" s="76"/>
      <c r="I80" s="78"/>
      <c r="K80" s="235"/>
      <c r="M80" s="78"/>
    </row>
    <row r="81" spans="3:13" s="67" customFormat="1" ht="41.25" customHeight="1">
      <c r="C81" s="241" t="s">
        <v>276</v>
      </c>
      <c r="D81" s="241"/>
      <c r="E81" s="79"/>
      <c r="F81" s="73" t="s">
        <v>134</v>
      </c>
      <c r="I81" s="78" t="s">
        <v>115</v>
      </c>
      <c r="K81" s="235"/>
      <c r="M81" s="78" t="s">
        <v>135</v>
      </c>
    </row>
    <row r="82" spans="3:13" s="67" customFormat="1">
      <c r="C82" s="231"/>
      <c r="D82" s="231"/>
      <c r="E82" s="231"/>
      <c r="F82" s="76"/>
      <c r="I82" s="78"/>
      <c r="K82" s="235"/>
      <c r="M82" s="78"/>
    </row>
    <row r="83" spans="3:13" s="67" customFormat="1" ht="39" customHeight="1">
      <c r="C83" s="241" t="s">
        <v>108</v>
      </c>
      <c r="D83" s="241"/>
      <c r="E83" s="79"/>
      <c r="F83" s="73" t="s">
        <v>136</v>
      </c>
      <c r="I83" s="78" t="s">
        <v>116</v>
      </c>
      <c r="K83" s="235"/>
      <c r="M83" s="78" t="s">
        <v>137</v>
      </c>
    </row>
    <row r="84" spans="3:13" s="67" customFormat="1">
      <c r="C84" s="231"/>
      <c r="D84" s="231"/>
      <c r="E84" s="231"/>
      <c r="F84" s="76"/>
      <c r="I84" s="78"/>
      <c r="K84" s="235"/>
      <c r="M84" s="78"/>
    </row>
    <row r="85" spans="3:13" s="67" customFormat="1" ht="39" customHeight="1">
      <c r="C85" s="241" t="s">
        <v>109</v>
      </c>
      <c r="D85" s="241"/>
      <c r="E85" s="79"/>
      <c r="F85" s="73" t="s">
        <v>138</v>
      </c>
      <c r="I85" s="70" t="s">
        <v>117</v>
      </c>
      <c r="K85" s="231"/>
      <c r="M85" s="70" t="s">
        <v>139</v>
      </c>
    </row>
    <row r="86" spans="3:13" s="67" customFormat="1">
      <c r="F86" s="231"/>
    </row>
    <row r="87" spans="3:13" s="67" customFormat="1">
      <c r="F87" s="231"/>
    </row>
    <row r="88" spans="3:13" s="67" customFormat="1">
      <c r="I88" s="71"/>
      <c r="J88" s="71"/>
      <c r="K88" s="71"/>
      <c r="L88" s="71"/>
      <c r="M88" s="71"/>
    </row>
  </sheetData>
  <sheetProtection formatCells="0" formatColumns="0" formatRows="0" insertColumns="0" insertRows="0" insertHyperlinks="0" deleteColumns="0" deleteRows="0" sort="0" autoFilter="0" pivotTables="0"/>
  <mergeCells count="33">
    <mergeCell ref="C18:E18"/>
    <mergeCell ref="J2:N2"/>
    <mergeCell ref="B3:N3"/>
    <mergeCell ref="M5:N5"/>
    <mergeCell ref="B6:B7"/>
    <mergeCell ref="C6:C7"/>
    <mergeCell ref="D6:D7"/>
    <mergeCell ref="E6:E7"/>
    <mergeCell ref="F6:G6"/>
    <mergeCell ref="H6:H7"/>
    <mergeCell ref="I6:K6"/>
    <mergeCell ref="L6:L7"/>
    <mergeCell ref="M6:M7"/>
    <mergeCell ref="N6:N7"/>
    <mergeCell ref="C8:E8"/>
    <mergeCell ref="C9:E9"/>
    <mergeCell ref="C75:D75"/>
    <mergeCell ref="C28:E28"/>
    <mergeCell ref="C36:E36"/>
    <mergeCell ref="C41:E41"/>
    <mergeCell ref="C43:E43"/>
    <mergeCell ref="C48:E48"/>
    <mergeCell ref="C52:E52"/>
    <mergeCell ref="C54:E54"/>
    <mergeCell ref="C67:D67"/>
    <mergeCell ref="C69:D69"/>
    <mergeCell ref="C71:D71"/>
    <mergeCell ref="C73:D73"/>
    <mergeCell ref="C77:D77"/>
    <mergeCell ref="C79:D79"/>
    <mergeCell ref="C81:D81"/>
    <mergeCell ref="C83:D83"/>
    <mergeCell ref="C85:D85"/>
  </mergeCells>
  <conditionalFormatting sqref="D64:D88">
    <cfRule type="duplicateValues" dxfId="1" priority="2"/>
  </conditionalFormatting>
  <conditionalFormatting sqref="E68">
    <cfRule type="duplicateValues" dxfId="0" priority="1"/>
  </conditionalFormatting>
  <printOptions horizontalCentered="1"/>
  <pageMargins left="0.19685039370078741" right="0.19685039370078741" top="0.19685039370078741" bottom="0.19685039370078741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5"/>
  <sheetViews>
    <sheetView view="pageBreakPreview" zoomScale="55" zoomScaleSheetLayoutView="55" workbookViewId="0">
      <selection activeCell="G20" sqref="G20"/>
    </sheetView>
  </sheetViews>
  <sheetFormatPr defaultRowHeight="15.75"/>
  <cols>
    <col min="1" max="1" width="4.42578125" style="53" customWidth="1"/>
    <col min="2" max="2" width="7.28515625" style="53" customWidth="1"/>
    <col min="3" max="3" width="10.85546875" style="53" customWidth="1"/>
    <col min="4" max="4" width="48" style="53" customWidth="1"/>
    <col min="5" max="5" width="43.5703125" style="53" customWidth="1"/>
    <col min="6" max="6" width="34.28515625" style="53" customWidth="1"/>
    <col min="7" max="7" width="11.85546875" style="53" customWidth="1"/>
    <col min="8" max="8" width="13.7109375" style="53" customWidth="1"/>
    <col min="9" max="9" width="13.5703125" style="53" customWidth="1"/>
    <col min="10" max="10" width="13.7109375" style="53" customWidth="1"/>
    <col min="11" max="11" width="12.85546875" style="53" customWidth="1"/>
    <col min="12" max="12" width="16.42578125" style="53" customWidth="1"/>
    <col min="13" max="13" width="25.5703125" style="53" customWidth="1"/>
    <col min="14" max="14" width="19.42578125" style="53" customWidth="1"/>
    <col min="15" max="15" width="10.85546875" style="53" customWidth="1"/>
    <col min="16" max="16" width="15" style="53" customWidth="1"/>
    <col min="17" max="18" width="9.140625" style="53"/>
    <col min="19" max="20" width="11.85546875" style="53" bestFit="1" customWidth="1"/>
    <col min="21" max="16384" width="9.140625" style="53"/>
  </cols>
  <sheetData>
    <row r="2" spans="2:15">
      <c r="K2" s="243"/>
      <c r="L2" s="243"/>
      <c r="M2" s="243"/>
      <c r="N2" s="243"/>
      <c r="O2" s="243"/>
    </row>
    <row r="3" spans="2:15" ht="67.5" customHeight="1">
      <c r="B3" s="244" t="s">
        <v>198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2:1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6.5" thickBo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 ht="29.25" customHeight="1" thickBot="1">
      <c r="B6" s="248" t="s">
        <v>33</v>
      </c>
      <c r="C6" s="248" t="s">
        <v>156</v>
      </c>
      <c r="D6" s="248" t="s">
        <v>82</v>
      </c>
      <c r="E6" s="248" t="s">
        <v>83</v>
      </c>
      <c r="F6" s="248" t="s">
        <v>84</v>
      </c>
      <c r="G6" s="248" t="s">
        <v>85</v>
      </c>
      <c r="H6" s="248"/>
      <c r="I6" s="248" t="s">
        <v>202</v>
      </c>
      <c r="J6" s="248" t="s">
        <v>86</v>
      </c>
      <c r="K6" s="248"/>
      <c r="L6" s="248"/>
      <c r="M6" s="248" t="s">
        <v>87</v>
      </c>
      <c r="N6" s="248" t="s">
        <v>88</v>
      </c>
      <c r="O6" s="248" t="s">
        <v>89</v>
      </c>
    </row>
    <row r="7" spans="2:15" ht="57.75" customHeight="1" thickBot="1">
      <c r="B7" s="248"/>
      <c r="C7" s="248"/>
      <c r="D7" s="248"/>
      <c r="E7" s="248"/>
      <c r="F7" s="248"/>
      <c r="G7" s="55" t="s">
        <v>90</v>
      </c>
      <c r="H7" s="55" t="s">
        <v>91</v>
      </c>
      <c r="I7" s="248"/>
      <c r="J7" s="55" t="s">
        <v>142</v>
      </c>
      <c r="K7" s="55" t="s">
        <v>143</v>
      </c>
      <c r="L7" s="55" t="s">
        <v>203</v>
      </c>
      <c r="M7" s="248"/>
      <c r="N7" s="248"/>
      <c r="O7" s="248"/>
    </row>
    <row r="8" spans="2:15" s="52" customFormat="1" ht="41.25" customHeight="1">
      <c r="B8" s="88">
        <v>71</v>
      </c>
      <c r="C8" s="247"/>
      <c r="D8" s="247"/>
      <c r="E8" s="89"/>
      <c r="F8" s="88"/>
      <c r="G8" s="88"/>
      <c r="H8" s="88">
        <f>SUM(H10:H59)</f>
        <v>3092.8</v>
      </c>
      <c r="I8" s="88">
        <f>SUM(I10:I59)</f>
        <v>35057</v>
      </c>
      <c r="J8" s="88">
        <f>SUM(J10:J59)</f>
        <v>10182</v>
      </c>
      <c r="K8" s="88">
        <f>SUM(K10:K59)</f>
        <v>24895</v>
      </c>
      <c r="L8" s="88">
        <f>SUM(L10:L59)</f>
        <v>0</v>
      </c>
      <c r="M8" s="88"/>
      <c r="N8" s="88"/>
      <c r="O8" s="88">
        <f>SUM(O10:O59)</f>
        <v>192</v>
      </c>
    </row>
    <row r="9" spans="2:15" s="52" customFormat="1" ht="18" customHeight="1">
      <c r="B9" s="90"/>
      <c r="E9" s="92"/>
      <c r="F9" s="88"/>
      <c r="G9" s="88"/>
      <c r="H9" s="88"/>
      <c r="I9" s="88"/>
      <c r="J9" s="88"/>
      <c r="K9" s="88"/>
      <c r="L9" s="88"/>
      <c r="M9" s="88"/>
      <c r="N9" s="88"/>
      <c r="O9" s="91"/>
    </row>
    <row r="10" spans="2:15">
      <c r="B10" s="81">
        <v>1</v>
      </c>
      <c r="C10" s="56" t="s">
        <v>191</v>
      </c>
      <c r="D10" s="56" t="s">
        <v>208</v>
      </c>
      <c r="E10" s="56" t="s">
        <v>38</v>
      </c>
      <c r="F10" s="56" t="s">
        <v>92</v>
      </c>
      <c r="G10" s="56" t="s">
        <v>199</v>
      </c>
      <c r="H10" s="56">
        <v>30</v>
      </c>
      <c r="I10" s="57">
        <v>30</v>
      </c>
      <c r="J10" s="57">
        <v>5</v>
      </c>
      <c r="K10" s="57">
        <v>25</v>
      </c>
      <c r="L10" s="57"/>
      <c r="M10" s="56" t="s">
        <v>67</v>
      </c>
      <c r="N10" s="58" t="s">
        <v>216</v>
      </c>
      <c r="O10" s="82">
        <v>3</v>
      </c>
    </row>
    <row r="11" spans="2:15">
      <c r="B11" s="81">
        <f t="shared" ref="B11:B59" si="0">+B10+1</f>
        <v>2</v>
      </c>
      <c r="C11" s="56" t="s">
        <v>191</v>
      </c>
      <c r="D11" s="56" t="s">
        <v>209</v>
      </c>
      <c r="E11" s="56" t="s">
        <v>38</v>
      </c>
      <c r="F11" s="56" t="s">
        <v>92</v>
      </c>
      <c r="G11" s="56" t="s">
        <v>199</v>
      </c>
      <c r="H11" s="56">
        <v>30</v>
      </c>
      <c r="I11" s="57">
        <v>30</v>
      </c>
      <c r="J11" s="57">
        <v>5</v>
      </c>
      <c r="K11" s="57">
        <v>25</v>
      </c>
      <c r="L11" s="57"/>
      <c r="M11" s="56" t="s">
        <v>67</v>
      </c>
      <c r="N11" s="58" t="s">
        <v>216</v>
      </c>
      <c r="O11" s="82">
        <v>3</v>
      </c>
    </row>
    <row r="12" spans="2:15">
      <c r="B12" s="81">
        <f t="shared" si="0"/>
        <v>3</v>
      </c>
      <c r="C12" s="56" t="s">
        <v>191</v>
      </c>
      <c r="D12" s="56" t="s">
        <v>210</v>
      </c>
      <c r="E12" s="56" t="s">
        <v>38</v>
      </c>
      <c r="F12" s="56" t="s">
        <v>92</v>
      </c>
      <c r="G12" s="56" t="s">
        <v>199</v>
      </c>
      <c r="H12" s="56">
        <v>60</v>
      </c>
      <c r="I12" s="57">
        <v>30</v>
      </c>
      <c r="J12" s="57">
        <v>30</v>
      </c>
      <c r="K12" s="57"/>
      <c r="L12" s="57"/>
      <c r="M12" s="56" t="s">
        <v>67</v>
      </c>
      <c r="N12" s="58" t="s">
        <v>216</v>
      </c>
      <c r="O12" s="82">
        <v>3</v>
      </c>
    </row>
    <row r="13" spans="2:15">
      <c r="B13" s="81">
        <f t="shared" si="0"/>
        <v>4</v>
      </c>
      <c r="C13" s="56" t="s">
        <v>191</v>
      </c>
      <c r="D13" s="56" t="s">
        <v>211</v>
      </c>
      <c r="E13" s="56" t="s">
        <v>38</v>
      </c>
      <c r="F13" s="56" t="s">
        <v>92</v>
      </c>
      <c r="G13" s="56" t="s">
        <v>199</v>
      </c>
      <c r="H13" s="56">
        <v>40</v>
      </c>
      <c r="I13" s="57">
        <v>20</v>
      </c>
      <c r="J13" s="57">
        <v>20</v>
      </c>
      <c r="K13" s="57"/>
      <c r="L13" s="57"/>
      <c r="M13" s="56" t="s">
        <v>67</v>
      </c>
      <c r="N13" s="58" t="s">
        <v>216</v>
      </c>
      <c r="O13" s="82">
        <v>2</v>
      </c>
    </row>
    <row r="14" spans="2:15" s="168" customFormat="1">
      <c r="B14" s="81">
        <f t="shared" si="0"/>
        <v>5</v>
      </c>
      <c r="C14" s="56" t="s">
        <v>191</v>
      </c>
      <c r="D14" s="56" t="s">
        <v>212</v>
      </c>
      <c r="E14" s="56" t="s">
        <v>38</v>
      </c>
      <c r="F14" s="56" t="s">
        <v>92</v>
      </c>
      <c r="G14" s="56" t="s">
        <v>199</v>
      </c>
      <c r="H14" s="56">
        <v>40</v>
      </c>
      <c r="I14" s="57">
        <v>30</v>
      </c>
      <c r="J14" s="57">
        <v>5</v>
      </c>
      <c r="K14" s="57">
        <v>25</v>
      </c>
      <c r="L14" s="57"/>
      <c r="M14" s="56" t="s">
        <v>67</v>
      </c>
      <c r="N14" s="58" t="s">
        <v>216</v>
      </c>
      <c r="O14" s="82">
        <v>2</v>
      </c>
    </row>
    <row r="15" spans="2:15" s="168" customFormat="1">
      <c r="B15" s="81">
        <f t="shared" si="0"/>
        <v>6</v>
      </c>
      <c r="C15" s="56" t="s">
        <v>191</v>
      </c>
      <c r="D15" s="56" t="s">
        <v>213</v>
      </c>
      <c r="E15" s="56" t="s">
        <v>38</v>
      </c>
      <c r="F15" s="56" t="s">
        <v>92</v>
      </c>
      <c r="G15" s="56" t="s">
        <v>199</v>
      </c>
      <c r="H15" s="56">
        <v>30</v>
      </c>
      <c r="I15" s="57">
        <v>30</v>
      </c>
      <c r="J15" s="57">
        <v>5</v>
      </c>
      <c r="K15" s="57">
        <v>25</v>
      </c>
      <c r="L15" s="57"/>
      <c r="M15" s="56" t="s">
        <v>67</v>
      </c>
      <c r="N15" s="58" t="s">
        <v>216</v>
      </c>
      <c r="O15" s="82">
        <v>3</v>
      </c>
    </row>
    <row r="16" spans="2:15" s="168" customFormat="1">
      <c r="B16" s="81">
        <f t="shared" si="0"/>
        <v>7</v>
      </c>
      <c r="C16" s="56" t="s">
        <v>191</v>
      </c>
      <c r="D16" s="56" t="s">
        <v>214</v>
      </c>
      <c r="E16" s="56" t="s">
        <v>38</v>
      </c>
      <c r="F16" s="56" t="s">
        <v>92</v>
      </c>
      <c r="G16" s="56" t="s">
        <v>199</v>
      </c>
      <c r="H16" s="56">
        <v>30</v>
      </c>
      <c r="I16" s="57">
        <v>30</v>
      </c>
      <c r="J16" s="57">
        <v>5</v>
      </c>
      <c r="K16" s="57">
        <v>25</v>
      </c>
      <c r="L16" s="57"/>
      <c r="M16" s="56" t="s">
        <v>67</v>
      </c>
      <c r="N16" s="58" t="s">
        <v>216</v>
      </c>
      <c r="O16" s="82">
        <v>2</v>
      </c>
    </row>
    <row r="17" spans="2:15" s="168" customFormat="1">
      <c r="B17" s="81">
        <f t="shared" si="0"/>
        <v>8</v>
      </c>
      <c r="C17" s="56" t="s">
        <v>194</v>
      </c>
      <c r="D17" s="56" t="s">
        <v>215</v>
      </c>
      <c r="E17" s="56" t="s">
        <v>38</v>
      </c>
      <c r="F17" s="56" t="s">
        <v>92</v>
      </c>
      <c r="G17" s="56" t="s">
        <v>199</v>
      </c>
      <c r="H17" s="56">
        <v>40</v>
      </c>
      <c r="I17" s="57">
        <v>30</v>
      </c>
      <c r="J17" s="57">
        <v>5</v>
      </c>
      <c r="K17" s="57">
        <v>25</v>
      </c>
      <c r="L17" s="57"/>
      <c r="M17" s="56" t="s">
        <v>68</v>
      </c>
      <c r="N17" s="58" t="s">
        <v>216</v>
      </c>
      <c r="O17" s="82">
        <v>2</v>
      </c>
    </row>
    <row r="18" spans="2:15">
      <c r="B18" s="81">
        <f t="shared" si="0"/>
        <v>9</v>
      </c>
      <c r="C18" s="56" t="s">
        <v>193</v>
      </c>
      <c r="D18" s="56" t="s">
        <v>217</v>
      </c>
      <c r="E18" s="59" t="s">
        <v>39</v>
      </c>
      <c r="F18" s="60" t="s">
        <v>72</v>
      </c>
      <c r="G18" s="56" t="s">
        <v>53</v>
      </c>
      <c r="H18" s="56">
        <v>4.9000000000000004</v>
      </c>
      <c r="I18" s="57">
        <v>50</v>
      </c>
      <c r="J18" s="57">
        <v>50</v>
      </c>
      <c r="K18" s="57"/>
      <c r="L18" s="57"/>
      <c r="M18" s="56" t="s">
        <v>66</v>
      </c>
      <c r="N18" s="58" t="s">
        <v>226</v>
      </c>
      <c r="O18" s="82">
        <v>3</v>
      </c>
    </row>
    <row r="19" spans="2:15">
      <c r="B19" s="81">
        <f t="shared" si="0"/>
        <v>10</v>
      </c>
      <c r="C19" s="56" t="s">
        <v>193</v>
      </c>
      <c r="D19" s="56" t="s">
        <v>218</v>
      </c>
      <c r="E19" s="59" t="s">
        <v>39</v>
      </c>
      <c r="F19" s="60" t="s">
        <v>72</v>
      </c>
      <c r="G19" s="56" t="s">
        <v>53</v>
      </c>
      <c r="H19" s="56">
        <v>5</v>
      </c>
      <c r="I19" s="57">
        <v>50</v>
      </c>
      <c r="J19" s="57">
        <v>50</v>
      </c>
      <c r="K19" s="57"/>
      <c r="L19" s="57"/>
      <c r="M19" s="56" t="s">
        <v>67</v>
      </c>
      <c r="N19" s="58" t="s">
        <v>226</v>
      </c>
      <c r="O19" s="82">
        <v>3</v>
      </c>
    </row>
    <row r="20" spans="2:15">
      <c r="B20" s="81">
        <f t="shared" si="0"/>
        <v>11</v>
      </c>
      <c r="C20" s="56" t="s">
        <v>191</v>
      </c>
      <c r="D20" s="56" t="s">
        <v>219</v>
      </c>
      <c r="E20" s="59" t="s">
        <v>39</v>
      </c>
      <c r="F20" s="60" t="s">
        <v>72</v>
      </c>
      <c r="G20" s="56" t="s">
        <v>53</v>
      </c>
      <c r="H20" s="56">
        <v>5</v>
      </c>
      <c r="I20" s="57">
        <v>50</v>
      </c>
      <c r="J20" s="57">
        <v>50</v>
      </c>
      <c r="K20" s="57"/>
      <c r="L20" s="57"/>
      <c r="M20" s="56" t="s">
        <v>66</v>
      </c>
      <c r="N20" s="58" t="s">
        <v>226</v>
      </c>
      <c r="O20" s="82">
        <v>3</v>
      </c>
    </row>
    <row r="21" spans="2:15">
      <c r="B21" s="81">
        <f t="shared" si="0"/>
        <v>12</v>
      </c>
      <c r="C21" s="56" t="s">
        <v>191</v>
      </c>
      <c r="D21" s="56" t="s">
        <v>220</v>
      </c>
      <c r="E21" s="59" t="s">
        <v>39</v>
      </c>
      <c r="F21" s="60" t="s">
        <v>72</v>
      </c>
      <c r="G21" s="56" t="s">
        <v>53</v>
      </c>
      <c r="H21" s="56">
        <v>2.5</v>
      </c>
      <c r="I21" s="57">
        <v>30</v>
      </c>
      <c r="J21" s="57">
        <v>30</v>
      </c>
      <c r="K21" s="57"/>
      <c r="L21" s="57"/>
      <c r="M21" s="56" t="s">
        <v>66</v>
      </c>
      <c r="N21" s="58" t="s">
        <v>226</v>
      </c>
      <c r="O21" s="82">
        <v>2</v>
      </c>
    </row>
    <row r="22" spans="2:15">
      <c r="B22" s="81">
        <f t="shared" si="0"/>
        <v>13</v>
      </c>
      <c r="C22" s="56" t="s">
        <v>191</v>
      </c>
      <c r="D22" s="56" t="s">
        <v>221</v>
      </c>
      <c r="E22" s="59" t="s">
        <v>39</v>
      </c>
      <c r="F22" s="60" t="s">
        <v>72</v>
      </c>
      <c r="G22" s="56" t="s">
        <v>53</v>
      </c>
      <c r="H22" s="56">
        <v>5</v>
      </c>
      <c r="I22" s="57">
        <v>50</v>
      </c>
      <c r="J22" s="57">
        <v>50</v>
      </c>
      <c r="K22" s="57"/>
      <c r="L22" s="57"/>
      <c r="M22" s="56" t="s">
        <v>66</v>
      </c>
      <c r="N22" s="58" t="s">
        <v>226</v>
      </c>
      <c r="O22" s="82">
        <v>3</v>
      </c>
    </row>
    <row r="23" spans="2:15">
      <c r="B23" s="81">
        <f t="shared" si="0"/>
        <v>14</v>
      </c>
      <c r="C23" s="56" t="s">
        <v>192</v>
      </c>
      <c r="D23" s="56" t="s">
        <v>222</v>
      </c>
      <c r="E23" s="59" t="s">
        <v>39</v>
      </c>
      <c r="F23" s="60" t="s">
        <v>72</v>
      </c>
      <c r="G23" s="56" t="s">
        <v>53</v>
      </c>
      <c r="H23" s="56">
        <v>3.7</v>
      </c>
      <c r="I23" s="57">
        <v>40</v>
      </c>
      <c r="J23" s="57">
        <v>40</v>
      </c>
      <c r="K23" s="57"/>
      <c r="L23" s="57"/>
      <c r="M23" s="56" t="s">
        <v>66</v>
      </c>
      <c r="N23" s="58" t="s">
        <v>226</v>
      </c>
      <c r="O23" s="82">
        <v>2</v>
      </c>
    </row>
    <row r="24" spans="2:15">
      <c r="B24" s="81">
        <f t="shared" si="0"/>
        <v>15</v>
      </c>
      <c r="C24" s="56" t="s">
        <v>192</v>
      </c>
      <c r="D24" s="56" t="s">
        <v>223</v>
      </c>
      <c r="E24" s="59" t="s">
        <v>39</v>
      </c>
      <c r="F24" s="60" t="s">
        <v>72</v>
      </c>
      <c r="G24" s="56" t="s">
        <v>53</v>
      </c>
      <c r="H24" s="56">
        <v>2.4</v>
      </c>
      <c r="I24" s="57">
        <v>30</v>
      </c>
      <c r="J24" s="57">
        <v>30</v>
      </c>
      <c r="K24" s="57"/>
      <c r="L24" s="57"/>
      <c r="M24" s="56" t="s">
        <v>66</v>
      </c>
      <c r="N24" s="58" t="s">
        <v>226</v>
      </c>
      <c r="O24" s="82">
        <v>2</v>
      </c>
    </row>
    <row r="25" spans="2:15">
      <c r="B25" s="81">
        <f t="shared" si="0"/>
        <v>16</v>
      </c>
      <c r="C25" s="56" t="s">
        <v>194</v>
      </c>
      <c r="D25" s="56" t="s">
        <v>224</v>
      </c>
      <c r="E25" s="59" t="s">
        <v>39</v>
      </c>
      <c r="F25" s="60" t="s">
        <v>72</v>
      </c>
      <c r="G25" s="56" t="s">
        <v>53</v>
      </c>
      <c r="H25" s="56">
        <v>3.5</v>
      </c>
      <c r="I25" s="57">
        <v>27</v>
      </c>
      <c r="J25" s="57">
        <v>27</v>
      </c>
      <c r="K25" s="57"/>
      <c r="L25" s="57"/>
      <c r="M25" s="56" t="s">
        <v>68</v>
      </c>
      <c r="N25" s="58" t="s">
        <v>226</v>
      </c>
      <c r="O25" s="82">
        <v>2</v>
      </c>
    </row>
    <row r="26" spans="2:15">
      <c r="B26" s="81">
        <f t="shared" si="0"/>
        <v>17</v>
      </c>
      <c r="C26" s="56" t="s">
        <v>194</v>
      </c>
      <c r="D26" s="56" t="s">
        <v>225</v>
      </c>
      <c r="E26" s="59" t="s">
        <v>39</v>
      </c>
      <c r="F26" s="60" t="s">
        <v>72</v>
      </c>
      <c r="G26" s="56" t="s">
        <v>53</v>
      </c>
      <c r="H26" s="56">
        <v>1.7</v>
      </c>
      <c r="I26" s="57">
        <v>25</v>
      </c>
      <c r="J26" s="57">
        <v>25</v>
      </c>
      <c r="K26" s="57"/>
      <c r="L26" s="57"/>
      <c r="M26" s="56" t="s">
        <v>68</v>
      </c>
      <c r="N26" s="58" t="s">
        <v>226</v>
      </c>
      <c r="O26" s="82">
        <v>2</v>
      </c>
    </row>
    <row r="27" spans="2:15">
      <c r="B27" s="81">
        <f t="shared" si="0"/>
        <v>18</v>
      </c>
      <c r="C27" s="56" t="s">
        <v>192</v>
      </c>
      <c r="D27" s="56" t="s">
        <v>227</v>
      </c>
      <c r="E27" s="59" t="s">
        <v>40</v>
      </c>
      <c r="F27" s="60" t="s">
        <v>73</v>
      </c>
      <c r="G27" s="56" t="s">
        <v>53</v>
      </c>
      <c r="H27" s="56">
        <v>5</v>
      </c>
      <c r="I27" s="57">
        <v>50</v>
      </c>
      <c r="J27" s="57">
        <v>50</v>
      </c>
      <c r="K27" s="57"/>
      <c r="L27" s="57"/>
      <c r="M27" s="56" t="s">
        <v>66</v>
      </c>
      <c r="N27" s="58" t="s">
        <v>226</v>
      </c>
      <c r="O27" s="82">
        <v>3</v>
      </c>
    </row>
    <row r="28" spans="2:15">
      <c r="B28" s="81">
        <f t="shared" si="0"/>
        <v>19</v>
      </c>
      <c r="C28" s="56" t="s">
        <v>192</v>
      </c>
      <c r="D28" s="56" t="s">
        <v>228</v>
      </c>
      <c r="E28" s="59" t="s">
        <v>40</v>
      </c>
      <c r="F28" s="60" t="s">
        <v>73</v>
      </c>
      <c r="G28" s="56" t="s">
        <v>53</v>
      </c>
      <c r="H28" s="56">
        <v>5</v>
      </c>
      <c r="I28" s="57">
        <v>50</v>
      </c>
      <c r="J28" s="57">
        <v>50</v>
      </c>
      <c r="K28" s="57"/>
      <c r="L28" s="57"/>
      <c r="M28" s="56" t="s">
        <v>66</v>
      </c>
      <c r="N28" s="58" t="s">
        <v>226</v>
      </c>
      <c r="O28" s="82">
        <v>3</v>
      </c>
    </row>
    <row r="29" spans="2:15">
      <c r="B29" s="81">
        <f t="shared" si="0"/>
        <v>20</v>
      </c>
      <c r="C29" s="56" t="s">
        <v>192</v>
      </c>
      <c r="D29" s="56" t="s">
        <v>229</v>
      </c>
      <c r="E29" s="59" t="s">
        <v>40</v>
      </c>
      <c r="F29" s="60" t="s">
        <v>73</v>
      </c>
      <c r="G29" s="56" t="s">
        <v>53</v>
      </c>
      <c r="H29" s="56">
        <v>11</v>
      </c>
      <c r="I29" s="57">
        <v>100</v>
      </c>
      <c r="J29" s="57">
        <v>100</v>
      </c>
      <c r="K29" s="57"/>
      <c r="L29" s="57"/>
      <c r="M29" s="56" t="s">
        <v>66</v>
      </c>
      <c r="N29" s="58" t="s">
        <v>226</v>
      </c>
      <c r="O29" s="82">
        <v>6</v>
      </c>
    </row>
    <row r="30" spans="2:15">
      <c r="B30" s="81">
        <f t="shared" si="0"/>
        <v>21</v>
      </c>
      <c r="C30" s="56" t="s">
        <v>192</v>
      </c>
      <c r="D30" s="56" t="s">
        <v>230</v>
      </c>
      <c r="E30" s="59" t="s">
        <v>40</v>
      </c>
      <c r="F30" s="60" t="s">
        <v>73</v>
      </c>
      <c r="G30" s="56" t="s">
        <v>53</v>
      </c>
      <c r="H30" s="56">
        <v>5</v>
      </c>
      <c r="I30" s="57">
        <v>50</v>
      </c>
      <c r="J30" s="57">
        <v>50</v>
      </c>
      <c r="K30" s="57"/>
      <c r="L30" s="57"/>
      <c r="M30" s="56" t="s">
        <v>66</v>
      </c>
      <c r="N30" s="58" t="s">
        <v>226</v>
      </c>
      <c r="O30" s="82">
        <v>3</v>
      </c>
    </row>
    <row r="31" spans="2:15">
      <c r="B31" s="81">
        <f t="shared" si="0"/>
        <v>22</v>
      </c>
      <c r="C31" s="56" t="s">
        <v>192</v>
      </c>
      <c r="D31" s="56" t="s">
        <v>231</v>
      </c>
      <c r="E31" s="59" t="s">
        <v>40</v>
      </c>
      <c r="F31" s="60" t="s">
        <v>73</v>
      </c>
      <c r="G31" s="56" t="s">
        <v>53</v>
      </c>
      <c r="H31" s="56">
        <v>3</v>
      </c>
      <c r="I31" s="57">
        <v>30</v>
      </c>
      <c r="J31" s="57">
        <v>30</v>
      </c>
      <c r="K31" s="57"/>
      <c r="L31" s="57"/>
      <c r="M31" s="56" t="s">
        <v>66</v>
      </c>
      <c r="N31" s="58" t="s">
        <v>226</v>
      </c>
      <c r="O31" s="82">
        <v>3</v>
      </c>
    </row>
    <row r="32" spans="2:15">
      <c r="B32" s="81">
        <f t="shared" si="0"/>
        <v>23</v>
      </c>
      <c r="C32" s="61" t="s">
        <v>192</v>
      </c>
      <c r="D32" s="61" t="s">
        <v>232</v>
      </c>
      <c r="E32" s="59" t="s">
        <v>40</v>
      </c>
      <c r="F32" s="60" t="s">
        <v>73</v>
      </c>
      <c r="G32" s="61" t="s">
        <v>53</v>
      </c>
      <c r="H32" s="61">
        <v>5.8</v>
      </c>
      <c r="I32" s="57">
        <v>60</v>
      </c>
      <c r="J32" s="61">
        <v>60</v>
      </c>
      <c r="K32" s="61"/>
      <c r="L32" s="61"/>
      <c r="M32" s="56" t="s">
        <v>66</v>
      </c>
      <c r="N32" s="58" t="s">
        <v>226</v>
      </c>
      <c r="O32" s="83">
        <v>4</v>
      </c>
    </row>
    <row r="33" spans="2:15">
      <c r="B33" s="81">
        <f t="shared" si="0"/>
        <v>24</v>
      </c>
      <c r="C33" s="61" t="s">
        <v>193</v>
      </c>
      <c r="D33" s="61" t="s">
        <v>233</v>
      </c>
      <c r="E33" s="59" t="s">
        <v>40</v>
      </c>
      <c r="F33" s="60" t="s">
        <v>73</v>
      </c>
      <c r="G33" s="61" t="s">
        <v>53</v>
      </c>
      <c r="H33" s="61">
        <v>25</v>
      </c>
      <c r="I33" s="57">
        <v>1000</v>
      </c>
      <c r="J33" s="61">
        <v>500</v>
      </c>
      <c r="K33" s="61">
        <v>500</v>
      </c>
      <c r="L33" s="61"/>
      <c r="M33" s="61" t="s">
        <v>263</v>
      </c>
      <c r="N33" s="58" t="s">
        <v>234</v>
      </c>
      <c r="O33" s="83">
        <v>10</v>
      </c>
    </row>
    <row r="34" spans="2:15">
      <c r="B34" s="81">
        <f t="shared" si="0"/>
        <v>25</v>
      </c>
      <c r="C34" s="56" t="s">
        <v>194</v>
      </c>
      <c r="D34" s="56" t="s">
        <v>235</v>
      </c>
      <c r="E34" s="62" t="s">
        <v>41</v>
      </c>
      <c r="F34" s="63" t="s">
        <v>42</v>
      </c>
      <c r="G34" s="56" t="s">
        <v>53</v>
      </c>
      <c r="H34" s="56">
        <v>0.5</v>
      </c>
      <c r="I34" s="57">
        <v>300</v>
      </c>
      <c r="J34" s="57">
        <v>300</v>
      </c>
      <c r="K34" s="57"/>
      <c r="L34" s="57"/>
      <c r="M34" s="56" t="s">
        <v>264</v>
      </c>
      <c r="N34" s="58" t="s">
        <v>238</v>
      </c>
      <c r="O34" s="82">
        <v>3</v>
      </c>
    </row>
    <row r="35" spans="2:15">
      <c r="B35" s="81">
        <f t="shared" si="0"/>
        <v>26</v>
      </c>
      <c r="C35" s="56" t="s">
        <v>194</v>
      </c>
      <c r="D35" s="56" t="s">
        <v>236</v>
      </c>
      <c r="E35" s="62" t="s">
        <v>41</v>
      </c>
      <c r="F35" s="63" t="s">
        <v>42</v>
      </c>
      <c r="G35" s="56" t="s">
        <v>53</v>
      </c>
      <c r="H35" s="56">
        <v>1.7</v>
      </c>
      <c r="I35" s="57">
        <v>6500</v>
      </c>
      <c r="J35" s="57">
        <v>500</v>
      </c>
      <c r="K35" s="57">
        <v>6000</v>
      </c>
      <c r="L35" s="57"/>
      <c r="M35" s="56" t="s">
        <v>68</v>
      </c>
      <c r="N35" s="58" t="s">
        <v>239</v>
      </c>
      <c r="O35" s="82">
        <v>12</v>
      </c>
    </row>
    <row r="36" spans="2:15">
      <c r="B36" s="81">
        <f t="shared" si="0"/>
        <v>27</v>
      </c>
      <c r="C36" s="56" t="s">
        <v>193</v>
      </c>
      <c r="D36" s="56" t="s">
        <v>265</v>
      </c>
      <c r="E36" s="62" t="s">
        <v>41</v>
      </c>
      <c r="F36" s="63" t="s">
        <v>42</v>
      </c>
      <c r="G36" s="56" t="s">
        <v>53</v>
      </c>
      <c r="H36" s="56">
        <v>0.4</v>
      </c>
      <c r="I36" s="57">
        <v>250</v>
      </c>
      <c r="J36" s="57">
        <v>250</v>
      </c>
      <c r="K36" s="57"/>
      <c r="L36" s="57"/>
      <c r="M36" s="56" t="s">
        <v>264</v>
      </c>
      <c r="N36" s="58" t="s">
        <v>238</v>
      </c>
      <c r="O36" s="82">
        <v>3</v>
      </c>
    </row>
    <row r="37" spans="2:15">
      <c r="B37" s="81">
        <f t="shared" si="0"/>
        <v>28</v>
      </c>
      <c r="C37" s="56" t="s">
        <v>194</v>
      </c>
      <c r="D37" s="56" t="s">
        <v>237</v>
      </c>
      <c r="E37" s="62" t="s">
        <v>41</v>
      </c>
      <c r="F37" s="63" t="s">
        <v>42</v>
      </c>
      <c r="G37" s="56" t="s">
        <v>53</v>
      </c>
      <c r="H37" s="56">
        <v>0.7</v>
      </c>
      <c r="I37" s="57">
        <v>300</v>
      </c>
      <c r="J37" s="57">
        <v>300</v>
      </c>
      <c r="K37" s="57"/>
      <c r="L37" s="57"/>
      <c r="M37" s="56" t="s">
        <v>67</v>
      </c>
      <c r="N37" s="58" t="s">
        <v>238</v>
      </c>
      <c r="O37" s="82">
        <v>4</v>
      </c>
    </row>
    <row r="38" spans="2:15" ht="31.5">
      <c r="B38" s="81">
        <f t="shared" si="0"/>
        <v>29</v>
      </c>
      <c r="C38" s="56" t="s">
        <v>192</v>
      </c>
      <c r="D38" s="56" t="s">
        <v>240</v>
      </c>
      <c r="E38" s="62" t="s">
        <v>43</v>
      </c>
      <c r="F38" s="64" t="s">
        <v>200</v>
      </c>
      <c r="G38" s="56" t="s">
        <v>204</v>
      </c>
      <c r="H38" s="56">
        <v>400</v>
      </c>
      <c r="I38" s="57">
        <v>50</v>
      </c>
      <c r="J38" s="57">
        <v>50</v>
      </c>
      <c r="K38" s="57"/>
      <c r="L38" s="57"/>
      <c r="M38" s="56" t="s">
        <v>66</v>
      </c>
      <c r="N38" s="58">
        <v>43525</v>
      </c>
      <c r="O38" s="82">
        <v>2</v>
      </c>
    </row>
    <row r="39" spans="2:15" s="168" customFormat="1">
      <c r="B39" s="81">
        <f t="shared" si="0"/>
        <v>30</v>
      </c>
      <c r="C39" s="56" t="s">
        <v>193</v>
      </c>
      <c r="D39" s="56" t="s">
        <v>241</v>
      </c>
      <c r="E39" s="65" t="s">
        <v>44</v>
      </c>
      <c r="F39" s="64" t="s">
        <v>201</v>
      </c>
      <c r="G39" s="61" t="s">
        <v>52</v>
      </c>
      <c r="H39" s="56">
        <v>200</v>
      </c>
      <c r="I39" s="57">
        <v>11500</v>
      </c>
      <c r="J39" s="57">
        <v>2300</v>
      </c>
      <c r="K39" s="57">
        <v>9200</v>
      </c>
      <c r="L39" s="57"/>
      <c r="M39" s="56" t="s">
        <v>68</v>
      </c>
      <c r="N39" s="58" t="s">
        <v>239</v>
      </c>
      <c r="O39" s="82">
        <v>10</v>
      </c>
    </row>
    <row r="40" spans="2:15">
      <c r="B40" s="81">
        <f t="shared" si="0"/>
        <v>31</v>
      </c>
      <c r="C40" s="61" t="s">
        <v>194</v>
      </c>
      <c r="D40" s="61" t="s">
        <v>242</v>
      </c>
      <c r="E40" s="65" t="s">
        <v>44</v>
      </c>
      <c r="F40" s="64" t="s">
        <v>201</v>
      </c>
      <c r="G40" s="61" t="s">
        <v>52</v>
      </c>
      <c r="H40" s="61">
        <v>10</v>
      </c>
      <c r="I40" s="57">
        <v>230</v>
      </c>
      <c r="J40" s="61">
        <v>50</v>
      </c>
      <c r="K40" s="61">
        <v>180</v>
      </c>
      <c r="L40" s="61"/>
      <c r="M40" s="56" t="s">
        <v>67</v>
      </c>
      <c r="N40" s="58" t="s">
        <v>216</v>
      </c>
      <c r="O40" s="83">
        <v>3</v>
      </c>
    </row>
    <row r="41" spans="2:15">
      <c r="B41" s="81">
        <f t="shared" si="0"/>
        <v>32</v>
      </c>
      <c r="C41" s="61" t="s">
        <v>194</v>
      </c>
      <c r="D41" s="61" t="s">
        <v>243</v>
      </c>
      <c r="E41" s="65" t="s">
        <v>44</v>
      </c>
      <c r="F41" s="61" t="s">
        <v>190</v>
      </c>
      <c r="G41" s="61" t="s">
        <v>52</v>
      </c>
      <c r="H41" s="61">
        <v>10</v>
      </c>
      <c r="I41" s="57">
        <v>35</v>
      </c>
      <c r="J41" s="61">
        <v>10</v>
      </c>
      <c r="K41" s="61">
        <v>25</v>
      </c>
      <c r="L41" s="61"/>
      <c r="M41" s="56" t="s">
        <v>68</v>
      </c>
      <c r="N41" s="58" t="s">
        <v>226</v>
      </c>
      <c r="O41" s="83">
        <v>2</v>
      </c>
    </row>
    <row r="42" spans="2:15">
      <c r="B42" s="81">
        <f t="shared" si="0"/>
        <v>33</v>
      </c>
      <c r="C42" s="61" t="s">
        <v>193</v>
      </c>
      <c r="D42" s="61" t="s">
        <v>244</v>
      </c>
      <c r="E42" s="65" t="s">
        <v>44</v>
      </c>
      <c r="F42" s="61" t="s">
        <v>190</v>
      </c>
      <c r="G42" s="61" t="s">
        <v>52</v>
      </c>
      <c r="H42" s="61">
        <v>10</v>
      </c>
      <c r="I42" s="57">
        <v>200</v>
      </c>
      <c r="J42" s="61">
        <v>150</v>
      </c>
      <c r="K42" s="61">
        <v>50</v>
      </c>
      <c r="L42" s="61"/>
      <c r="M42" s="56" t="s">
        <v>67</v>
      </c>
      <c r="N42" s="58" t="s">
        <v>234</v>
      </c>
      <c r="O42" s="83">
        <v>3</v>
      </c>
    </row>
    <row r="43" spans="2:15" ht="31.5">
      <c r="B43" s="81">
        <f t="shared" si="0"/>
        <v>34</v>
      </c>
      <c r="C43" s="61" t="s">
        <v>193</v>
      </c>
      <c r="D43" s="61" t="s">
        <v>245</v>
      </c>
      <c r="E43" s="65" t="s">
        <v>45</v>
      </c>
      <c r="F43" s="61" t="s">
        <v>45</v>
      </c>
      <c r="G43" s="61" t="s">
        <v>93</v>
      </c>
      <c r="H43" s="61">
        <v>400</v>
      </c>
      <c r="I43" s="57">
        <v>600</v>
      </c>
      <c r="J43" s="61">
        <v>300</v>
      </c>
      <c r="K43" s="61">
        <v>300</v>
      </c>
      <c r="L43" s="61"/>
      <c r="M43" s="56" t="s">
        <v>68</v>
      </c>
      <c r="N43" s="58">
        <v>43525</v>
      </c>
      <c r="O43" s="83">
        <v>3</v>
      </c>
    </row>
    <row r="44" spans="2:15" ht="31.5">
      <c r="B44" s="81">
        <f t="shared" si="0"/>
        <v>35</v>
      </c>
      <c r="C44" s="61" t="s">
        <v>193</v>
      </c>
      <c r="D44" s="61" t="s">
        <v>246</v>
      </c>
      <c r="E44" s="65" t="s">
        <v>45</v>
      </c>
      <c r="F44" s="61" t="s">
        <v>45</v>
      </c>
      <c r="G44" s="61" t="s">
        <v>93</v>
      </c>
      <c r="H44" s="61">
        <v>50</v>
      </c>
      <c r="I44" s="57">
        <v>200</v>
      </c>
      <c r="J44" s="61">
        <v>200</v>
      </c>
      <c r="K44" s="61"/>
      <c r="L44" s="61"/>
      <c r="M44" s="56" t="s">
        <v>66</v>
      </c>
      <c r="N44" s="58">
        <v>43525</v>
      </c>
      <c r="O44" s="83">
        <v>1</v>
      </c>
    </row>
    <row r="45" spans="2:15" ht="31.5">
      <c r="B45" s="81">
        <f t="shared" si="0"/>
        <v>36</v>
      </c>
      <c r="C45" s="61" t="s">
        <v>194</v>
      </c>
      <c r="D45" s="61" t="s">
        <v>247</v>
      </c>
      <c r="E45" s="65" t="s">
        <v>45</v>
      </c>
      <c r="F45" s="61" t="s">
        <v>45</v>
      </c>
      <c r="G45" s="61" t="s">
        <v>93</v>
      </c>
      <c r="H45" s="61">
        <v>200</v>
      </c>
      <c r="I45" s="57">
        <v>400</v>
      </c>
      <c r="J45" s="61">
        <v>400</v>
      </c>
      <c r="K45" s="61"/>
      <c r="L45" s="61"/>
      <c r="M45" s="56" t="s">
        <v>67</v>
      </c>
      <c r="N45" s="58">
        <v>43525</v>
      </c>
      <c r="O45" s="83">
        <v>3</v>
      </c>
    </row>
    <row r="46" spans="2:15" ht="31.5">
      <c r="B46" s="81">
        <f t="shared" si="0"/>
        <v>37</v>
      </c>
      <c r="C46" s="61" t="s">
        <v>193</v>
      </c>
      <c r="D46" s="61" t="s">
        <v>248</v>
      </c>
      <c r="E46" s="65" t="s">
        <v>45</v>
      </c>
      <c r="F46" s="61" t="s">
        <v>45</v>
      </c>
      <c r="G46" s="61" t="s">
        <v>93</v>
      </c>
      <c r="H46" s="61">
        <v>200</v>
      </c>
      <c r="I46" s="57">
        <v>300</v>
      </c>
      <c r="J46" s="61">
        <v>150</v>
      </c>
      <c r="K46" s="61">
        <v>150</v>
      </c>
      <c r="L46" s="61"/>
      <c r="M46" s="56" t="s">
        <v>66</v>
      </c>
      <c r="N46" s="58">
        <v>43678</v>
      </c>
      <c r="O46" s="83">
        <v>3</v>
      </c>
    </row>
    <row r="47" spans="2:15" ht="31.5">
      <c r="B47" s="81">
        <f t="shared" si="0"/>
        <v>38</v>
      </c>
      <c r="C47" s="61" t="s">
        <v>191</v>
      </c>
      <c r="D47" s="61" t="s">
        <v>249</v>
      </c>
      <c r="E47" s="65" t="s">
        <v>45</v>
      </c>
      <c r="F47" s="61" t="s">
        <v>45</v>
      </c>
      <c r="G47" s="61" t="s">
        <v>93</v>
      </c>
      <c r="H47" s="61">
        <v>800</v>
      </c>
      <c r="I47" s="57">
        <v>700</v>
      </c>
      <c r="J47" s="61">
        <v>300</v>
      </c>
      <c r="K47" s="61">
        <v>400</v>
      </c>
      <c r="L47" s="61"/>
      <c r="M47" s="56" t="s">
        <v>66</v>
      </c>
      <c r="N47" s="58">
        <v>43739</v>
      </c>
      <c r="O47" s="83">
        <v>4</v>
      </c>
    </row>
    <row r="48" spans="2:15" ht="31.5">
      <c r="B48" s="81">
        <f t="shared" si="0"/>
        <v>39</v>
      </c>
      <c r="C48" s="61" t="s">
        <v>192</v>
      </c>
      <c r="D48" s="61" t="s">
        <v>250</v>
      </c>
      <c r="E48" s="65" t="s">
        <v>46</v>
      </c>
      <c r="F48" s="64" t="s">
        <v>144</v>
      </c>
      <c r="G48" s="56" t="s">
        <v>53</v>
      </c>
      <c r="H48" s="61">
        <v>50</v>
      </c>
      <c r="I48" s="57">
        <v>350</v>
      </c>
      <c r="J48" s="61">
        <v>350</v>
      </c>
      <c r="K48" s="61"/>
      <c r="L48" s="61"/>
      <c r="M48" s="56" t="s">
        <v>66</v>
      </c>
      <c r="N48" s="58">
        <v>43556</v>
      </c>
      <c r="O48" s="83">
        <v>10</v>
      </c>
    </row>
    <row r="49" spans="2:16" ht="31.5">
      <c r="B49" s="81">
        <f t="shared" si="0"/>
        <v>40</v>
      </c>
      <c r="C49" s="61" t="s">
        <v>192</v>
      </c>
      <c r="D49" s="61" t="s">
        <v>251</v>
      </c>
      <c r="E49" s="65" t="s">
        <v>46</v>
      </c>
      <c r="F49" s="64" t="s">
        <v>144</v>
      </c>
      <c r="G49" s="56" t="s">
        <v>53</v>
      </c>
      <c r="H49" s="61">
        <v>50</v>
      </c>
      <c r="I49" s="57">
        <v>1000</v>
      </c>
      <c r="J49" s="61">
        <v>500</v>
      </c>
      <c r="K49" s="61">
        <v>500</v>
      </c>
      <c r="L49" s="61"/>
      <c r="M49" s="56" t="s">
        <v>66</v>
      </c>
      <c r="N49" s="58">
        <v>43556</v>
      </c>
      <c r="O49" s="83">
        <v>10</v>
      </c>
    </row>
    <row r="50" spans="2:16">
      <c r="B50" s="81">
        <f t="shared" si="0"/>
        <v>41</v>
      </c>
      <c r="C50" s="61" t="s">
        <v>192</v>
      </c>
      <c r="D50" s="61" t="s">
        <v>252</v>
      </c>
      <c r="E50" s="66" t="s">
        <v>47</v>
      </c>
      <c r="F50" s="64" t="s">
        <v>48</v>
      </c>
      <c r="G50" s="61" t="s">
        <v>94</v>
      </c>
      <c r="H50" s="61">
        <v>10</v>
      </c>
      <c r="I50" s="57">
        <v>300</v>
      </c>
      <c r="J50" s="61">
        <v>80</v>
      </c>
      <c r="K50" s="61">
        <v>220</v>
      </c>
      <c r="L50" s="61"/>
      <c r="M50" s="56" t="s">
        <v>66</v>
      </c>
      <c r="N50" s="58" t="s">
        <v>262</v>
      </c>
      <c r="O50" s="83">
        <v>3</v>
      </c>
    </row>
    <row r="51" spans="2:16">
      <c r="B51" s="81">
        <f t="shared" si="0"/>
        <v>42</v>
      </c>
      <c r="C51" s="61" t="s">
        <v>193</v>
      </c>
      <c r="D51" s="61" t="s">
        <v>253</v>
      </c>
      <c r="E51" s="66" t="s">
        <v>47</v>
      </c>
      <c r="F51" s="64" t="s">
        <v>48</v>
      </c>
      <c r="G51" s="61" t="s">
        <v>94</v>
      </c>
      <c r="H51" s="61">
        <v>31</v>
      </c>
      <c r="I51" s="57">
        <v>800</v>
      </c>
      <c r="J51" s="61">
        <v>100</v>
      </c>
      <c r="K51" s="61">
        <v>700</v>
      </c>
      <c r="L51" s="61"/>
      <c r="M51" s="56" t="s">
        <v>68</v>
      </c>
      <c r="N51" s="58" t="s">
        <v>226</v>
      </c>
      <c r="O51" s="83">
        <v>5</v>
      </c>
    </row>
    <row r="52" spans="2:16">
      <c r="B52" s="81">
        <f t="shared" si="0"/>
        <v>43</v>
      </c>
      <c r="C52" s="61" t="s">
        <v>191</v>
      </c>
      <c r="D52" s="61" t="s">
        <v>254</v>
      </c>
      <c r="E52" s="66" t="s">
        <v>47</v>
      </c>
      <c r="F52" s="64" t="s">
        <v>48</v>
      </c>
      <c r="G52" s="61" t="s">
        <v>94</v>
      </c>
      <c r="H52" s="61">
        <v>31</v>
      </c>
      <c r="I52" s="57">
        <v>800</v>
      </c>
      <c r="J52" s="61">
        <v>100</v>
      </c>
      <c r="K52" s="61">
        <v>700</v>
      </c>
      <c r="L52" s="61"/>
      <c r="M52" s="56" t="s">
        <v>67</v>
      </c>
      <c r="N52" s="58" t="s">
        <v>226</v>
      </c>
      <c r="O52" s="83">
        <v>5</v>
      </c>
    </row>
    <row r="53" spans="2:16">
      <c r="B53" s="81">
        <f t="shared" si="0"/>
        <v>44</v>
      </c>
      <c r="C53" s="61" t="s">
        <v>191</v>
      </c>
      <c r="D53" s="61" t="s">
        <v>255</v>
      </c>
      <c r="E53" s="66" t="s">
        <v>47</v>
      </c>
      <c r="F53" s="64" t="s">
        <v>48</v>
      </c>
      <c r="G53" s="61" t="s">
        <v>94</v>
      </c>
      <c r="H53" s="61">
        <v>15</v>
      </c>
      <c r="I53" s="57">
        <v>400</v>
      </c>
      <c r="J53" s="61">
        <v>70</v>
      </c>
      <c r="K53" s="61">
        <v>330</v>
      </c>
      <c r="L53" s="61"/>
      <c r="M53" s="56" t="s">
        <v>66</v>
      </c>
      <c r="N53" s="58" t="s">
        <v>262</v>
      </c>
      <c r="O53" s="83">
        <v>3</v>
      </c>
    </row>
    <row r="54" spans="2:16">
      <c r="B54" s="81">
        <f t="shared" si="0"/>
        <v>45</v>
      </c>
      <c r="C54" s="61" t="s">
        <v>191</v>
      </c>
      <c r="D54" s="61" t="s">
        <v>256</v>
      </c>
      <c r="E54" s="66" t="s">
        <v>47</v>
      </c>
      <c r="F54" s="64" t="s">
        <v>48</v>
      </c>
      <c r="G54" s="61" t="s">
        <v>94</v>
      </c>
      <c r="H54" s="61">
        <v>31</v>
      </c>
      <c r="I54" s="57">
        <v>800</v>
      </c>
      <c r="J54" s="61">
        <v>100</v>
      </c>
      <c r="K54" s="61">
        <v>700</v>
      </c>
      <c r="L54" s="61"/>
      <c r="M54" s="56" t="s">
        <v>68</v>
      </c>
      <c r="N54" s="58" t="s">
        <v>262</v>
      </c>
      <c r="O54" s="83">
        <v>5</v>
      </c>
    </row>
    <row r="55" spans="2:16" ht="16.5" thickBot="1">
      <c r="B55" s="81">
        <f t="shared" si="0"/>
        <v>46</v>
      </c>
      <c r="C55" s="84" t="s">
        <v>194</v>
      </c>
      <c r="D55" s="61" t="s">
        <v>257</v>
      </c>
      <c r="E55" s="66" t="s">
        <v>47</v>
      </c>
      <c r="F55" s="64" t="s">
        <v>48</v>
      </c>
      <c r="G55" s="61" t="s">
        <v>94</v>
      </c>
      <c r="H55" s="61">
        <v>31</v>
      </c>
      <c r="I55" s="57">
        <v>800</v>
      </c>
      <c r="J55" s="61">
        <v>100</v>
      </c>
      <c r="K55" s="61">
        <v>700</v>
      </c>
      <c r="L55" s="61"/>
      <c r="M55" s="56" t="s">
        <v>68</v>
      </c>
      <c r="N55" s="58" t="s">
        <v>262</v>
      </c>
      <c r="O55" s="83">
        <v>5</v>
      </c>
    </row>
    <row r="56" spans="2:16">
      <c r="B56" s="81">
        <f t="shared" si="0"/>
        <v>47</v>
      </c>
      <c r="C56" s="61" t="s">
        <v>192</v>
      </c>
      <c r="D56" s="61" t="s">
        <v>258</v>
      </c>
      <c r="E56" s="66" t="s">
        <v>47</v>
      </c>
      <c r="F56" s="64" t="s">
        <v>48</v>
      </c>
      <c r="G56" s="61" t="s">
        <v>94</v>
      </c>
      <c r="H56" s="61">
        <v>21</v>
      </c>
      <c r="I56" s="57">
        <v>520</v>
      </c>
      <c r="J56" s="61">
        <v>80</v>
      </c>
      <c r="K56" s="61">
        <v>460</v>
      </c>
      <c r="L56" s="61"/>
      <c r="M56" s="56" t="s">
        <v>66</v>
      </c>
      <c r="N56" s="58" t="s">
        <v>262</v>
      </c>
      <c r="O56" s="83">
        <v>3</v>
      </c>
    </row>
    <row r="57" spans="2:16">
      <c r="B57" s="81">
        <f t="shared" si="0"/>
        <v>48</v>
      </c>
      <c r="C57" s="61" t="s">
        <v>193</v>
      </c>
      <c r="D57" s="61" t="s">
        <v>259</v>
      </c>
      <c r="E57" s="66" t="s">
        <v>47</v>
      </c>
      <c r="F57" s="64" t="s">
        <v>48</v>
      </c>
      <c r="G57" s="61" t="s">
        <v>94</v>
      </c>
      <c r="H57" s="61">
        <v>15</v>
      </c>
      <c r="I57" s="57">
        <v>400</v>
      </c>
      <c r="J57" s="61">
        <v>70</v>
      </c>
      <c r="K57" s="61">
        <v>330</v>
      </c>
      <c r="L57" s="61"/>
      <c r="M57" s="56" t="s">
        <v>66</v>
      </c>
      <c r="N57" s="58" t="s">
        <v>262</v>
      </c>
      <c r="O57" s="83">
        <v>3</v>
      </c>
    </row>
    <row r="58" spans="2:16">
      <c r="B58" s="81">
        <f t="shared" si="0"/>
        <v>49</v>
      </c>
      <c r="C58" s="61" t="s">
        <v>193</v>
      </c>
      <c r="D58" s="61" t="s">
        <v>260</v>
      </c>
      <c r="E58" s="66" t="s">
        <v>47</v>
      </c>
      <c r="F58" s="64" t="s">
        <v>48</v>
      </c>
      <c r="G58" s="61" t="s">
        <v>94</v>
      </c>
      <c r="H58" s="61">
        <v>100</v>
      </c>
      <c r="I58" s="57">
        <v>4600</v>
      </c>
      <c r="J58" s="61">
        <v>2000</v>
      </c>
      <c r="K58" s="61">
        <v>2600</v>
      </c>
      <c r="L58" s="61"/>
      <c r="M58" s="56" t="s">
        <v>68</v>
      </c>
      <c r="N58" s="58" t="s">
        <v>226</v>
      </c>
      <c r="O58" s="83">
        <v>5</v>
      </c>
    </row>
    <row r="59" spans="2:16" ht="16.5" thickBot="1">
      <c r="B59" s="81">
        <f t="shared" si="0"/>
        <v>50</v>
      </c>
      <c r="C59" s="84" t="s">
        <v>194</v>
      </c>
      <c r="D59" s="84" t="s">
        <v>261</v>
      </c>
      <c r="E59" s="85" t="s">
        <v>47</v>
      </c>
      <c r="F59" s="64" t="s">
        <v>48</v>
      </c>
      <c r="G59" s="84" t="s">
        <v>94</v>
      </c>
      <c r="H59" s="84">
        <v>31</v>
      </c>
      <c r="I59" s="57">
        <v>800</v>
      </c>
      <c r="J59" s="84">
        <v>100</v>
      </c>
      <c r="K59" s="84">
        <v>700</v>
      </c>
      <c r="L59" s="84"/>
      <c r="M59" s="56" t="s">
        <v>68</v>
      </c>
      <c r="N59" s="86" t="s">
        <v>226</v>
      </c>
      <c r="O59" s="87">
        <v>5</v>
      </c>
    </row>
    <row r="61" spans="2:16" s="67" customFormat="1">
      <c r="G61" s="68"/>
      <c r="P61" s="69"/>
    </row>
    <row r="62" spans="2:16" s="67" customFormat="1">
      <c r="G62" s="68"/>
      <c r="P62" s="69"/>
    </row>
    <row r="63" spans="2:16" s="67" customFormat="1">
      <c r="G63" s="68"/>
      <c r="P63" s="69"/>
    </row>
    <row r="64" spans="2:16" s="67" customFormat="1">
      <c r="G64" s="68"/>
      <c r="P64" s="69"/>
    </row>
    <row r="65" spans="3:16" s="67" customFormat="1">
      <c r="G65" s="68"/>
      <c r="P65" s="69"/>
    </row>
    <row r="66" spans="3:16" s="67" customFormat="1" ht="42" customHeight="1">
      <c r="C66" s="241"/>
      <c r="D66" s="241"/>
      <c r="E66" s="241"/>
      <c r="G66" s="70" t="s">
        <v>119</v>
      </c>
      <c r="J66" s="68"/>
      <c r="K66" s="68"/>
      <c r="L66" s="68"/>
    </row>
    <row r="67" spans="3:16" s="67" customFormat="1">
      <c r="C67" s="71"/>
      <c r="D67" s="71"/>
      <c r="E67" s="71"/>
      <c r="G67" s="72"/>
      <c r="I67" s="71"/>
      <c r="J67" s="71"/>
      <c r="K67" s="71"/>
      <c r="L67" s="71"/>
      <c r="M67" s="71"/>
      <c r="N67" s="72"/>
    </row>
    <row r="68" spans="3:16" s="67" customFormat="1" ht="36" customHeight="1">
      <c r="C68" s="241"/>
      <c r="D68" s="241"/>
      <c r="E68" s="241"/>
      <c r="G68" s="73" t="s">
        <v>120</v>
      </c>
      <c r="I68" s="246" t="s">
        <v>121</v>
      </c>
      <c r="J68" s="246"/>
      <c r="K68" s="246"/>
      <c r="L68" s="246"/>
      <c r="M68" s="74"/>
      <c r="N68" s="75" t="s">
        <v>122</v>
      </c>
    </row>
    <row r="69" spans="3:16" s="67" customFormat="1">
      <c r="C69" s="68"/>
      <c r="D69" s="68"/>
      <c r="E69" s="71"/>
      <c r="G69" s="76"/>
      <c r="I69" s="74"/>
      <c r="J69" s="77"/>
      <c r="K69" s="74"/>
      <c r="L69" s="77"/>
      <c r="M69" s="77"/>
      <c r="N69" s="78"/>
    </row>
    <row r="70" spans="3:16" s="67" customFormat="1" ht="37.5" customHeight="1">
      <c r="C70" s="241"/>
      <c r="D70" s="241"/>
      <c r="E70" s="241"/>
      <c r="G70" s="73" t="s">
        <v>123</v>
      </c>
      <c r="I70" s="246" t="s">
        <v>110</v>
      </c>
      <c r="J70" s="246"/>
      <c r="K70" s="246"/>
      <c r="L70" s="246"/>
      <c r="M70" s="74"/>
      <c r="N70" s="75" t="s">
        <v>124</v>
      </c>
    </row>
    <row r="71" spans="3:16" s="67" customFormat="1">
      <c r="C71" s="68"/>
      <c r="D71" s="68"/>
      <c r="E71" s="71"/>
      <c r="G71" s="76"/>
      <c r="I71" s="74"/>
      <c r="J71" s="77"/>
      <c r="K71" s="74"/>
      <c r="L71" s="77"/>
      <c r="M71" s="77"/>
      <c r="N71" s="78"/>
    </row>
    <row r="72" spans="3:16" s="67" customFormat="1" ht="36" customHeight="1">
      <c r="C72" s="241"/>
      <c r="D72" s="241"/>
      <c r="E72" s="241"/>
      <c r="G72" s="73" t="s">
        <v>141</v>
      </c>
      <c r="I72" s="246" t="s">
        <v>111</v>
      </c>
      <c r="J72" s="246"/>
      <c r="K72" s="246"/>
      <c r="L72" s="246"/>
      <c r="M72" s="74"/>
      <c r="N72" s="75" t="s">
        <v>126</v>
      </c>
    </row>
    <row r="73" spans="3:16" s="67" customFormat="1">
      <c r="C73" s="68"/>
      <c r="D73" s="68"/>
      <c r="E73" s="71"/>
      <c r="G73" s="76"/>
      <c r="I73" s="74"/>
      <c r="J73" s="77"/>
      <c r="K73" s="74"/>
      <c r="L73" s="77"/>
      <c r="M73" s="77"/>
      <c r="N73" s="78"/>
    </row>
    <row r="74" spans="3:16" s="67" customFormat="1" ht="36" customHeight="1">
      <c r="C74" s="241"/>
      <c r="D74" s="241"/>
      <c r="E74" s="241"/>
      <c r="G74" s="73" t="s">
        <v>128</v>
      </c>
      <c r="I74" s="246" t="s">
        <v>112</v>
      </c>
      <c r="J74" s="246"/>
      <c r="K74" s="246"/>
      <c r="L74" s="246"/>
      <c r="M74" s="74"/>
      <c r="N74" s="75" t="s">
        <v>129</v>
      </c>
    </row>
    <row r="75" spans="3:16" s="67" customFormat="1">
      <c r="C75" s="68"/>
      <c r="D75" s="68"/>
      <c r="E75" s="71"/>
      <c r="G75" s="76"/>
      <c r="I75" s="74"/>
      <c r="J75" s="77"/>
      <c r="K75" s="74"/>
      <c r="L75" s="77"/>
      <c r="M75" s="77"/>
      <c r="N75" s="78"/>
    </row>
    <row r="76" spans="3:16" s="67" customFormat="1" ht="36" customHeight="1">
      <c r="C76" s="241"/>
      <c r="D76" s="241"/>
      <c r="E76" s="241"/>
      <c r="G76" s="73" t="s">
        <v>130</v>
      </c>
      <c r="I76" s="246" t="s">
        <v>113</v>
      </c>
      <c r="J76" s="246"/>
      <c r="K76" s="246"/>
      <c r="L76" s="246"/>
      <c r="M76" s="74"/>
      <c r="N76" s="75" t="s">
        <v>131</v>
      </c>
    </row>
    <row r="77" spans="3:16" s="67" customFormat="1">
      <c r="C77" s="68"/>
      <c r="D77" s="68"/>
      <c r="E77" s="71"/>
      <c r="G77" s="76"/>
      <c r="I77" s="74"/>
      <c r="J77" s="77"/>
      <c r="K77" s="74"/>
      <c r="L77" s="77"/>
      <c r="M77" s="77"/>
      <c r="N77" s="78"/>
    </row>
    <row r="78" spans="3:16" s="67" customFormat="1" ht="46.5" customHeight="1">
      <c r="C78" s="241"/>
      <c r="D78" s="241"/>
      <c r="E78" s="241"/>
      <c r="G78" s="73" t="s">
        <v>132</v>
      </c>
      <c r="I78" s="246" t="s">
        <v>114</v>
      </c>
      <c r="J78" s="246"/>
      <c r="K78" s="246"/>
      <c r="L78" s="246"/>
      <c r="M78" s="74"/>
      <c r="N78" s="75" t="s">
        <v>133</v>
      </c>
    </row>
    <row r="79" spans="3:16" s="67" customFormat="1">
      <c r="C79" s="79"/>
      <c r="D79" s="79"/>
      <c r="E79" s="79"/>
      <c r="G79" s="76"/>
      <c r="I79" s="74"/>
      <c r="J79" s="77"/>
      <c r="K79" s="74"/>
      <c r="L79" s="77"/>
      <c r="M79" s="77"/>
      <c r="N79" s="78"/>
    </row>
    <row r="80" spans="3:16" s="67" customFormat="1" ht="41.25" customHeight="1">
      <c r="C80" s="241"/>
      <c r="D80" s="241"/>
      <c r="E80" s="241"/>
      <c r="G80" s="73" t="s">
        <v>134</v>
      </c>
      <c r="I80" s="246" t="s">
        <v>115</v>
      </c>
      <c r="J80" s="246"/>
      <c r="K80" s="246"/>
      <c r="L80" s="246"/>
      <c r="M80" s="74"/>
      <c r="N80" s="75" t="s">
        <v>135</v>
      </c>
    </row>
    <row r="81" spans="3:16" s="67" customFormat="1">
      <c r="C81" s="68"/>
      <c r="D81" s="68"/>
      <c r="E81" s="71"/>
      <c r="G81" s="76"/>
      <c r="I81" s="74"/>
      <c r="J81" s="77"/>
      <c r="K81" s="74"/>
      <c r="L81" s="77"/>
      <c r="M81" s="77"/>
      <c r="N81" s="78"/>
    </row>
    <row r="82" spans="3:16" s="67" customFormat="1" ht="39" customHeight="1">
      <c r="C82" s="241"/>
      <c r="D82" s="241"/>
      <c r="E82" s="241"/>
      <c r="G82" s="73" t="s">
        <v>136</v>
      </c>
      <c r="I82" s="246" t="s">
        <v>116</v>
      </c>
      <c r="J82" s="246"/>
      <c r="K82" s="246"/>
      <c r="L82" s="246"/>
      <c r="M82" s="74"/>
      <c r="N82" s="75" t="s">
        <v>137</v>
      </c>
    </row>
    <row r="83" spans="3:16" s="67" customFormat="1">
      <c r="C83" s="68"/>
      <c r="D83" s="68"/>
      <c r="E83" s="71"/>
      <c r="G83" s="76"/>
      <c r="I83" s="74"/>
      <c r="J83" s="77"/>
      <c r="K83" s="74"/>
      <c r="L83" s="77"/>
      <c r="M83" s="77"/>
      <c r="N83" s="78"/>
    </row>
    <row r="84" spans="3:16" s="67" customFormat="1" ht="39" customHeight="1">
      <c r="C84" s="241"/>
      <c r="D84" s="241"/>
      <c r="E84" s="241"/>
      <c r="G84" s="73" t="s">
        <v>138</v>
      </c>
      <c r="I84" s="241" t="s">
        <v>117</v>
      </c>
      <c r="J84" s="241"/>
      <c r="K84" s="241"/>
      <c r="L84" s="241"/>
      <c r="M84" s="68"/>
      <c r="N84" s="73" t="s">
        <v>139</v>
      </c>
    </row>
    <row r="85" spans="3:16" s="67" customFormat="1">
      <c r="J85" s="71"/>
      <c r="K85" s="71"/>
      <c r="L85" s="71"/>
      <c r="M85" s="71"/>
      <c r="N85" s="71"/>
      <c r="P85" s="80"/>
    </row>
  </sheetData>
  <sheetProtection formatCells="0" formatColumns="0" formatRows="0" insertColumns="0" insertRows="0" insertHyperlinks="0" deleteColumns="0" deleteRows="0" sort="0" autoFilter="0" pivotTables="0"/>
  <autoFilter ref="B9:P59"/>
  <mergeCells count="33">
    <mergeCell ref="J6:L6"/>
    <mergeCell ref="M6:M7"/>
    <mergeCell ref="N6:N7"/>
    <mergeCell ref="O6:O7"/>
    <mergeCell ref="K2:O2"/>
    <mergeCell ref="B3:O3"/>
    <mergeCell ref="B6:B7"/>
    <mergeCell ref="D6:D7"/>
    <mergeCell ref="E6:E7"/>
    <mergeCell ref="F6:F7"/>
    <mergeCell ref="G6:H6"/>
    <mergeCell ref="I6:I7"/>
    <mergeCell ref="C6:C7"/>
    <mergeCell ref="C8:D8"/>
    <mergeCell ref="C66:E66"/>
    <mergeCell ref="C68:E68"/>
    <mergeCell ref="I80:L80"/>
    <mergeCell ref="I82:L82"/>
    <mergeCell ref="I84:L84"/>
    <mergeCell ref="C80:E80"/>
    <mergeCell ref="C82:E82"/>
    <mergeCell ref="C84:E84"/>
    <mergeCell ref="I68:L68"/>
    <mergeCell ref="I70:L70"/>
    <mergeCell ref="I72:L72"/>
    <mergeCell ref="I74:L74"/>
    <mergeCell ref="I76:L76"/>
    <mergeCell ref="I78:L78"/>
    <mergeCell ref="C76:E76"/>
    <mergeCell ref="C70:E70"/>
    <mergeCell ref="C72:E72"/>
    <mergeCell ref="C74:E74"/>
    <mergeCell ref="C78:E78"/>
  </mergeCells>
  <conditionalFormatting sqref="D85 D61:D65 D67">
    <cfRule type="duplicateValues" dxfId="17" priority="1"/>
  </conditionalFormatting>
  <printOptions horizontalCentered="1"/>
  <pageMargins left="0.19685039370078741" right="0.19685039370078741" top="0.19685039370078741" bottom="0.19685039370078741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51"/>
  <sheetViews>
    <sheetView view="pageBreakPreview" zoomScale="70" zoomScaleNormal="90" zoomScaleSheetLayoutView="70" workbookViewId="0">
      <selection activeCell="B18" sqref="B18:G20"/>
    </sheetView>
  </sheetViews>
  <sheetFormatPr defaultRowHeight="15.75"/>
  <cols>
    <col min="1" max="1" width="4.5703125" style="47" customWidth="1"/>
    <col min="2" max="16384" width="9.140625" style="47"/>
  </cols>
  <sheetData>
    <row r="2" spans="2:2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1" ht="18.7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53" t="s">
        <v>95</v>
      </c>
      <c r="Q3" s="253"/>
      <c r="R3" s="253"/>
      <c r="S3" s="253"/>
      <c r="T3" s="253"/>
      <c r="U3" s="253"/>
    </row>
    <row r="4" spans="2:21" ht="21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54" t="s">
        <v>195</v>
      </c>
      <c r="Q4" s="254"/>
      <c r="R4" s="254"/>
      <c r="S4" s="254"/>
      <c r="T4" s="254"/>
      <c r="U4" s="254"/>
    </row>
    <row r="5" spans="2:21" ht="18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255" t="s">
        <v>196</v>
      </c>
      <c r="Q5" s="255"/>
      <c r="R5" s="255"/>
      <c r="S5" s="255"/>
      <c r="T5" s="255"/>
      <c r="U5" s="255"/>
    </row>
    <row r="6" spans="2:21" ht="18.7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255" t="s">
        <v>147</v>
      </c>
      <c r="Q6" s="255"/>
      <c r="R6" s="255"/>
      <c r="S6" s="255"/>
      <c r="T6" s="255"/>
      <c r="U6" s="255"/>
    </row>
    <row r="7" spans="2:21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2:21" s="50" customFormat="1" ht="41.25" customHeight="1">
      <c r="B8" s="252" t="s">
        <v>197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</row>
    <row r="9" spans="2:2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ht="24" customHeight="1">
      <c r="B10" s="249" t="s">
        <v>169</v>
      </c>
      <c r="C10" s="249"/>
      <c r="D10" s="249"/>
      <c r="E10" s="249"/>
      <c r="F10" s="249"/>
      <c r="G10" s="249"/>
      <c r="H10" s="41"/>
      <c r="I10" s="249" t="s">
        <v>170</v>
      </c>
      <c r="J10" s="249"/>
      <c r="K10" s="249"/>
      <c r="L10" s="249"/>
      <c r="M10" s="249"/>
      <c r="N10" s="249"/>
      <c r="O10" s="41"/>
      <c r="P10" s="249" t="s">
        <v>171</v>
      </c>
      <c r="Q10" s="249"/>
      <c r="R10" s="249"/>
      <c r="S10" s="249"/>
      <c r="T10" s="249"/>
      <c r="U10" s="249"/>
    </row>
    <row r="11" spans="2:21" ht="24" customHeight="1">
      <c r="B11" s="249"/>
      <c r="C11" s="249"/>
      <c r="D11" s="249"/>
      <c r="E11" s="249"/>
      <c r="F11" s="249"/>
      <c r="G11" s="249"/>
      <c r="H11" s="41"/>
      <c r="I11" s="249"/>
      <c r="J11" s="249"/>
      <c r="K11" s="249"/>
      <c r="L11" s="249"/>
      <c r="M11" s="249"/>
      <c r="N11" s="249"/>
      <c r="O11" s="41"/>
      <c r="P11" s="249"/>
      <c r="Q11" s="249"/>
      <c r="R11" s="249"/>
      <c r="S11" s="249"/>
      <c r="T11" s="249"/>
      <c r="U11" s="249"/>
    </row>
    <row r="12" spans="2:21" ht="39" customHeight="1">
      <c r="B12" s="249"/>
      <c r="C12" s="249"/>
      <c r="D12" s="249"/>
      <c r="E12" s="249"/>
      <c r="F12" s="249"/>
      <c r="G12" s="249"/>
      <c r="H12" s="41"/>
      <c r="I12" s="249"/>
      <c r="J12" s="249"/>
      <c r="K12" s="249"/>
      <c r="L12" s="249"/>
      <c r="M12" s="249"/>
      <c r="N12" s="249"/>
      <c r="O12" s="41"/>
      <c r="P12" s="249"/>
      <c r="Q12" s="249"/>
      <c r="R12" s="249"/>
      <c r="S12" s="249"/>
      <c r="T12" s="249"/>
      <c r="U12" s="249"/>
    </row>
    <row r="13" spans="2:21">
      <c r="B13" s="250" t="s">
        <v>172</v>
      </c>
      <c r="C13" s="250"/>
      <c r="D13" s="250"/>
      <c r="E13" s="250"/>
      <c r="F13" s="250"/>
      <c r="G13" s="250"/>
      <c r="H13" s="41"/>
      <c r="I13" s="250" t="s">
        <v>176</v>
      </c>
      <c r="J13" s="250"/>
      <c r="K13" s="250"/>
      <c r="L13" s="250"/>
      <c r="M13" s="250"/>
      <c r="N13" s="250"/>
      <c r="O13" s="41"/>
      <c r="P13" s="250" t="s">
        <v>172</v>
      </c>
      <c r="Q13" s="250"/>
      <c r="R13" s="250"/>
      <c r="S13" s="250"/>
      <c r="T13" s="250"/>
      <c r="U13" s="250"/>
    </row>
    <row r="14" spans="2:21">
      <c r="B14" s="49"/>
      <c r="C14" s="49"/>
      <c r="D14" s="49"/>
      <c r="E14" s="49"/>
      <c r="F14" s="49"/>
      <c r="G14" s="49"/>
      <c r="H14" s="41"/>
      <c r="I14" s="49"/>
      <c r="J14" s="49"/>
      <c r="K14" s="49"/>
      <c r="L14" s="49"/>
      <c r="M14" s="49"/>
      <c r="N14" s="49"/>
      <c r="O14" s="41"/>
      <c r="P14" s="49"/>
      <c r="Q14" s="49"/>
      <c r="R14" s="49"/>
      <c r="S14" s="49"/>
      <c r="T14" s="49"/>
      <c r="U14" s="49"/>
    </row>
    <row r="15" spans="2:2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2:21">
      <c r="C16" s="48" t="s">
        <v>160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2:2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2:21" ht="18.75" customHeight="1">
      <c r="B18" s="249" t="s">
        <v>173</v>
      </c>
      <c r="C18" s="251"/>
      <c r="D18" s="251"/>
      <c r="E18" s="251"/>
      <c r="F18" s="251"/>
      <c r="G18" s="251"/>
      <c r="H18" s="41"/>
      <c r="I18" s="249" t="s">
        <v>174</v>
      </c>
      <c r="J18" s="251"/>
      <c r="K18" s="251"/>
      <c r="L18" s="251"/>
      <c r="M18" s="251"/>
      <c r="N18" s="251"/>
      <c r="O18" s="41"/>
      <c r="P18" s="249" t="s">
        <v>175</v>
      </c>
      <c r="Q18" s="249"/>
      <c r="R18" s="249"/>
      <c r="S18" s="249"/>
      <c r="T18" s="249"/>
      <c r="U18" s="249"/>
    </row>
    <row r="19" spans="2:21" ht="18.75" customHeight="1">
      <c r="B19" s="251"/>
      <c r="C19" s="251"/>
      <c r="D19" s="251"/>
      <c r="E19" s="251"/>
      <c r="F19" s="251"/>
      <c r="G19" s="251"/>
      <c r="H19" s="41"/>
      <c r="I19" s="251"/>
      <c r="J19" s="251"/>
      <c r="K19" s="251"/>
      <c r="L19" s="251"/>
      <c r="M19" s="251"/>
      <c r="N19" s="251"/>
      <c r="O19" s="41"/>
      <c r="P19" s="249"/>
      <c r="Q19" s="249"/>
      <c r="R19" s="249"/>
      <c r="S19" s="249"/>
      <c r="T19" s="249"/>
      <c r="U19" s="249"/>
    </row>
    <row r="20" spans="2:21" ht="18.75" customHeight="1">
      <c r="B20" s="251"/>
      <c r="C20" s="251"/>
      <c r="D20" s="251"/>
      <c r="E20" s="251"/>
      <c r="F20" s="251"/>
      <c r="G20" s="251"/>
      <c r="H20" s="41"/>
      <c r="I20" s="251"/>
      <c r="J20" s="251"/>
      <c r="K20" s="251"/>
      <c r="L20" s="251"/>
      <c r="M20" s="251"/>
      <c r="N20" s="251"/>
      <c r="O20" s="41"/>
      <c r="P20" s="249"/>
      <c r="Q20" s="249"/>
      <c r="R20" s="249"/>
      <c r="S20" s="249"/>
      <c r="T20" s="249"/>
      <c r="U20" s="249"/>
    </row>
    <row r="21" spans="2:21" ht="18.75" customHeight="1">
      <c r="B21" s="250" t="s">
        <v>176</v>
      </c>
      <c r="C21" s="250"/>
      <c r="D21" s="250"/>
      <c r="E21" s="250"/>
      <c r="F21" s="250"/>
      <c r="G21" s="250"/>
      <c r="H21" s="41"/>
      <c r="I21" s="250" t="s">
        <v>176</v>
      </c>
      <c r="J21" s="250"/>
      <c r="K21" s="250"/>
      <c r="L21" s="250"/>
      <c r="M21" s="250"/>
      <c r="N21" s="250"/>
      <c r="O21" s="41"/>
      <c r="P21" s="250" t="s">
        <v>172</v>
      </c>
      <c r="Q21" s="250"/>
      <c r="R21" s="250"/>
      <c r="S21" s="250"/>
      <c r="T21" s="250"/>
      <c r="U21" s="250"/>
    </row>
    <row r="22" spans="2:21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2:2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2:21" ht="15.75" customHeight="1">
      <c r="B24" s="249" t="s">
        <v>177</v>
      </c>
      <c r="C24" s="249"/>
      <c r="D24" s="249"/>
      <c r="E24" s="249"/>
      <c r="F24" s="249"/>
      <c r="G24" s="249"/>
      <c r="H24" s="41"/>
      <c r="I24" s="42"/>
      <c r="J24" s="42"/>
      <c r="K24" s="42"/>
      <c r="L24" s="42"/>
      <c r="M24" s="42"/>
      <c r="N24" s="42"/>
      <c r="O24" s="41"/>
      <c r="P24" s="42"/>
      <c r="Q24" s="42"/>
      <c r="R24" s="42"/>
      <c r="S24" s="42"/>
      <c r="T24" s="42"/>
      <c r="U24" s="42"/>
    </row>
    <row r="25" spans="2:21" ht="15.75" customHeight="1">
      <c r="B25" s="249"/>
      <c r="C25" s="249"/>
      <c r="D25" s="249"/>
      <c r="E25" s="249"/>
      <c r="F25" s="249"/>
      <c r="G25" s="249"/>
      <c r="H25" s="41"/>
      <c r="I25" s="249" t="s">
        <v>161</v>
      </c>
      <c r="J25" s="249"/>
      <c r="K25" s="249"/>
      <c r="L25" s="249"/>
      <c r="M25" s="249"/>
      <c r="N25" s="249"/>
      <c r="O25" s="41"/>
      <c r="P25" s="42"/>
      <c r="Q25" s="42"/>
      <c r="R25" s="42"/>
      <c r="S25" s="42"/>
      <c r="T25" s="42"/>
      <c r="U25" s="42"/>
    </row>
    <row r="26" spans="2:21" ht="15.75" customHeight="1">
      <c r="B26" s="249"/>
      <c r="C26" s="249"/>
      <c r="D26" s="249"/>
      <c r="E26" s="249"/>
      <c r="F26" s="249"/>
      <c r="G26" s="249"/>
      <c r="H26" s="41"/>
      <c r="I26" s="249"/>
      <c r="J26" s="249"/>
      <c r="K26" s="249"/>
      <c r="L26" s="249"/>
      <c r="M26" s="249"/>
      <c r="N26" s="249"/>
      <c r="O26" s="41"/>
      <c r="P26" s="249" t="s">
        <v>162</v>
      </c>
      <c r="Q26" s="249"/>
      <c r="R26" s="249"/>
      <c r="S26" s="249"/>
      <c r="T26" s="249"/>
      <c r="U26" s="249"/>
    </row>
    <row r="27" spans="2:21" ht="15.75" customHeight="1">
      <c r="B27" s="250" t="s">
        <v>172</v>
      </c>
      <c r="C27" s="250"/>
      <c r="D27" s="250"/>
      <c r="E27" s="250"/>
      <c r="F27" s="250"/>
      <c r="G27" s="250"/>
      <c r="H27" s="41"/>
      <c r="I27" s="249"/>
      <c r="J27" s="249"/>
      <c r="K27" s="249"/>
      <c r="L27" s="249"/>
      <c r="M27" s="249"/>
      <c r="N27" s="249"/>
      <c r="O27" s="41"/>
      <c r="P27" s="249"/>
      <c r="Q27" s="249"/>
      <c r="R27" s="249"/>
      <c r="S27" s="249"/>
      <c r="T27" s="249"/>
      <c r="U27" s="249"/>
    </row>
    <row r="28" spans="2:21">
      <c r="B28" s="41"/>
      <c r="C28" s="41"/>
      <c r="D28" s="41"/>
      <c r="E28" s="41"/>
      <c r="F28" s="41"/>
      <c r="G28" s="41"/>
      <c r="H28" s="41"/>
      <c r="I28" s="250" t="s">
        <v>178</v>
      </c>
      <c r="J28" s="250"/>
      <c r="K28" s="250"/>
      <c r="L28" s="250"/>
      <c r="M28" s="250"/>
      <c r="N28" s="250"/>
      <c r="O28" s="41"/>
      <c r="P28" s="249"/>
      <c r="Q28" s="249"/>
      <c r="R28" s="249"/>
      <c r="S28" s="249"/>
      <c r="T28" s="249"/>
      <c r="U28" s="249"/>
    </row>
    <row r="29" spans="2:2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250" t="s">
        <v>178</v>
      </c>
      <c r="Q29" s="250"/>
      <c r="R29" s="250"/>
      <c r="S29" s="250"/>
      <c r="T29" s="250"/>
      <c r="U29" s="250"/>
    </row>
    <row r="30" spans="2:21">
      <c r="H30" s="41"/>
      <c r="I30" s="42"/>
      <c r="J30" s="42"/>
      <c r="K30" s="42"/>
      <c r="L30" s="42"/>
      <c r="M30" s="42"/>
      <c r="N30" s="42"/>
      <c r="O30" s="41"/>
      <c r="P30" s="42"/>
      <c r="Q30" s="42"/>
      <c r="R30" s="42"/>
      <c r="S30" s="42"/>
      <c r="T30" s="42"/>
      <c r="U30" s="42"/>
    </row>
    <row r="31" spans="2:21">
      <c r="H31" s="41"/>
      <c r="I31" s="42"/>
      <c r="J31" s="42"/>
      <c r="K31" s="42"/>
      <c r="L31" s="42"/>
      <c r="M31" s="42"/>
      <c r="N31" s="42"/>
      <c r="O31" s="41"/>
      <c r="P31" s="42"/>
      <c r="Q31" s="42"/>
      <c r="R31" s="42"/>
      <c r="S31" s="42"/>
      <c r="T31" s="42"/>
      <c r="U31" s="42"/>
    </row>
    <row r="32" spans="2:21">
      <c r="H32" s="41"/>
      <c r="I32" s="42"/>
      <c r="J32" s="42"/>
      <c r="K32" s="42"/>
      <c r="L32" s="42"/>
      <c r="M32" s="42"/>
      <c r="N32" s="42"/>
      <c r="O32" s="41"/>
      <c r="P32" s="42"/>
      <c r="Q32" s="42"/>
      <c r="R32" s="42"/>
      <c r="S32" s="42"/>
      <c r="T32" s="42"/>
      <c r="U32" s="42"/>
    </row>
    <row r="33" spans="2:21" ht="13.5" customHeight="1">
      <c r="B33" s="249" t="s">
        <v>163</v>
      </c>
      <c r="C33" s="249"/>
      <c r="D33" s="249"/>
      <c r="E33" s="249"/>
      <c r="F33" s="249"/>
      <c r="G33" s="249"/>
      <c r="H33" s="41"/>
      <c r="I33" s="249" t="s">
        <v>164</v>
      </c>
      <c r="J33" s="249"/>
      <c r="K33" s="249"/>
      <c r="L33" s="249"/>
      <c r="M33" s="249"/>
      <c r="N33" s="249"/>
      <c r="O33" s="41"/>
      <c r="P33" s="249" t="s">
        <v>165</v>
      </c>
      <c r="Q33" s="249"/>
      <c r="R33" s="249"/>
      <c r="S33" s="249"/>
      <c r="T33" s="249"/>
      <c r="U33" s="249"/>
    </row>
    <row r="34" spans="2:21" ht="13.5" customHeight="1">
      <c r="B34" s="249"/>
      <c r="C34" s="249"/>
      <c r="D34" s="249"/>
      <c r="E34" s="249"/>
      <c r="F34" s="249"/>
      <c r="G34" s="249"/>
      <c r="H34" s="41"/>
      <c r="I34" s="249"/>
      <c r="J34" s="249"/>
      <c r="K34" s="249"/>
      <c r="L34" s="249"/>
      <c r="M34" s="249"/>
      <c r="N34" s="249"/>
      <c r="O34" s="41"/>
      <c r="P34" s="249"/>
      <c r="Q34" s="249"/>
      <c r="R34" s="249"/>
      <c r="S34" s="249"/>
      <c r="T34" s="249"/>
      <c r="U34" s="249"/>
    </row>
    <row r="35" spans="2:21" ht="13.5" customHeight="1">
      <c r="B35" s="249"/>
      <c r="C35" s="249"/>
      <c r="D35" s="249"/>
      <c r="E35" s="249"/>
      <c r="F35" s="249"/>
      <c r="G35" s="249"/>
      <c r="H35" s="41"/>
      <c r="I35" s="249"/>
      <c r="J35" s="249"/>
      <c r="K35" s="249"/>
      <c r="L35" s="249"/>
      <c r="M35" s="249"/>
      <c r="N35" s="249"/>
      <c r="O35" s="41"/>
      <c r="P35" s="249"/>
      <c r="Q35" s="249"/>
      <c r="R35" s="249"/>
      <c r="S35" s="249"/>
      <c r="T35" s="249"/>
      <c r="U35" s="249"/>
    </row>
    <row r="36" spans="2:21" ht="13.5" customHeight="1">
      <c r="B36" s="250" t="s">
        <v>178</v>
      </c>
      <c r="C36" s="250"/>
      <c r="D36" s="250"/>
      <c r="E36" s="250"/>
      <c r="F36" s="250"/>
      <c r="G36" s="250"/>
      <c r="H36" s="41"/>
      <c r="I36" s="250" t="s">
        <v>178</v>
      </c>
      <c r="J36" s="250"/>
      <c r="K36" s="250"/>
      <c r="L36" s="250"/>
      <c r="M36" s="250"/>
      <c r="N36" s="250"/>
      <c r="O36" s="41"/>
      <c r="P36" s="250" t="s">
        <v>178</v>
      </c>
      <c r="Q36" s="250"/>
      <c r="R36" s="250"/>
      <c r="S36" s="250"/>
      <c r="T36" s="250"/>
      <c r="U36" s="250"/>
    </row>
    <row r="37" spans="2:21">
      <c r="B37" s="42"/>
      <c r="C37" s="42"/>
      <c r="D37" s="42"/>
      <c r="E37" s="42"/>
      <c r="F37" s="42"/>
      <c r="G37" s="42"/>
      <c r="H37" s="41"/>
      <c r="I37" s="42"/>
      <c r="J37" s="42"/>
      <c r="K37" s="42"/>
      <c r="L37" s="42"/>
      <c r="M37" s="42"/>
      <c r="N37" s="42"/>
      <c r="O37" s="41"/>
    </row>
    <row r="38" spans="2:21">
      <c r="B38" s="42"/>
      <c r="C38" s="42"/>
      <c r="D38" s="42"/>
      <c r="E38" s="42"/>
      <c r="F38" s="42"/>
      <c r="G38" s="42"/>
      <c r="H38" s="41"/>
      <c r="I38" s="42"/>
      <c r="J38" s="42"/>
      <c r="K38" s="42"/>
      <c r="L38" s="42"/>
      <c r="M38" s="42"/>
      <c r="N38" s="42"/>
      <c r="O38" s="41"/>
    </row>
    <row r="39" spans="2:21"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1"/>
    </row>
    <row r="40" spans="2:21">
      <c r="B40" s="249" t="s">
        <v>166</v>
      </c>
      <c r="C40" s="249"/>
      <c r="D40" s="249"/>
      <c r="E40" s="249"/>
      <c r="F40" s="249"/>
      <c r="G40" s="249"/>
      <c r="H40" s="41"/>
      <c r="I40" s="249" t="s">
        <v>167</v>
      </c>
      <c r="J40" s="249"/>
      <c r="K40" s="249"/>
      <c r="L40" s="249"/>
      <c r="M40" s="249"/>
      <c r="N40" s="249"/>
      <c r="O40" s="41"/>
      <c r="P40" s="249" t="s">
        <v>168</v>
      </c>
      <c r="Q40" s="249"/>
      <c r="R40" s="249"/>
      <c r="S40" s="249"/>
      <c r="T40" s="249"/>
      <c r="U40" s="249"/>
    </row>
    <row r="41" spans="2:21">
      <c r="B41" s="249"/>
      <c r="C41" s="249"/>
      <c r="D41" s="249"/>
      <c r="E41" s="249"/>
      <c r="F41" s="249"/>
      <c r="G41" s="249"/>
      <c r="H41" s="41"/>
      <c r="I41" s="249"/>
      <c r="J41" s="249"/>
      <c r="K41" s="249"/>
      <c r="L41" s="249"/>
      <c r="M41" s="249"/>
      <c r="N41" s="249"/>
      <c r="O41" s="41"/>
      <c r="P41" s="249"/>
      <c r="Q41" s="249"/>
      <c r="R41" s="249"/>
      <c r="S41" s="249"/>
      <c r="T41" s="249"/>
      <c r="U41" s="249"/>
    </row>
    <row r="42" spans="2:21">
      <c r="B42" s="249"/>
      <c r="C42" s="249"/>
      <c r="D42" s="249"/>
      <c r="E42" s="249"/>
      <c r="F42" s="249"/>
      <c r="G42" s="249"/>
      <c r="H42" s="41"/>
      <c r="I42" s="249"/>
      <c r="J42" s="249"/>
      <c r="K42" s="249"/>
      <c r="L42" s="249"/>
      <c r="M42" s="249"/>
      <c r="N42" s="249"/>
      <c r="O42" s="41"/>
      <c r="P42" s="249"/>
      <c r="Q42" s="249"/>
      <c r="R42" s="249"/>
      <c r="S42" s="249"/>
      <c r="T42" s="249"/>
      <c r="U42" s="249"/>
    </row>
    <row r="43" spans="2:21">
      <c r="B43" s="250" t="s">
        <v>178</v>
      </c>
      <c r="C43" s="250"/>
      <c r="D43" s="250"/>
      <c r="E43" s="250"/>
      <c r="F43" s="250"/>
      <c r="G43" s="250"/>
      <c r="H43" s="41"/>
      <c r="I43" s="250" t="s">
        <v>178</v>
      </c>
      <c r="J43" s="250"/>
      <c r="K43" s="250"/>
      <c r="L43" s="250"/>
      <c r="M43" s="250"/>
      <c r="N43" s="250"/>
      <c r="O43" s="41"/>
      <c r="P43" s="250" t="s">
        <v>178</v>
      </c>
      <c r="Q43" s="250"/>
      <c r="R43" s="250"/>
      <c r="S43" s="250"/>
      <c r="T43" s="250"/>
      <c r="U43" s="250"/>
    </row>
    <row r="44" spans="2:21">
      <c r="H44" s="41"/>
      <c r="I44" s="42"/>
      <c r="J44" s="42"/>
      <c r="K44" s="42"/>
      <c r="L44" s="42"/>
      <c r="M44" s="42"/>
      <c r="N44" s="42"/>
      <c r="O44" s="41"/>
    </row>
    <row r="45" spans="2:21">
      <c r="H45" s="41"/>
      <c r="I45" s="40"/>
      <c r="J45" s="40"/>
      <c r="K45" s="40"/>
      <c r="L45" s="40"/>
      <c r="M45" s="40"/>
      <c r="N45" s="40"/>
      <c r="O45" s="41"/>
    </row>
    <row r="46" spans="2:2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2:2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249"/>
      <c r="Q47" s="249"/>
      <c r="R47" s="249"/>
      <c r="S47" s="249"/>
      <c r="T47" s="249"/>
      <c r="U47" s="249"/>
    </row>
    <row r="48" spans="2:21">
      <c r="B48" s="42"/>
      <c r="C48" s="42"/>
      <c r="D48" s="42"/>
      <c r="E48" s="42"/>
      <c r="F48" s="42"/>
      <c r="G48" s="42"/>
      <c r="H48" s="41"/>
      <c r="O48" s="41"/>
      <c r="P48" s="249"/>
      <c r="Q48" s="249"/>
      <c r="R48" s="249"/>
      <c r="S48" s="249"/>
      <c r="T48" s="249"/>
      <c r="U48" s="249"/>
    </row>
    <row r="49" spans="2:21">
      <c r="B49" s="42"/>
      <c r="C49" s="42"/>
      <c r="D49" s="42"/>
      <c r="E49" s="42"/>
      <c r="F49" s="42"/>
      <c r="G49" s="42"/>
      <c r="H49" s="41"/>
      <c r="O49" s="41"/>
      <c r="P49" s="249"/>
      <c r="Q49" s="249"/>
      <c r="R49" s="249"/>
      <c r="S49" s="249"/>
      <c r="T49" s="249"/>
      <c r="U49" s="249"/>
    </row>
    <row r="50" spans="2:21">
      <c r="B50" s="42"/>
      <c r="C50" s="42"/>
      <c r="D50" s="42"/>
      <c r="E50" s="42"/>
      <c r="F50" s="42"/>
      <c r="G50" s="42"/>
      <c r="H50" s="41"/>
      <c r="O50" s="41"/>
      <c r="P50" s="250"/>
      <c r="Q50" s="250"/>
      <c r="R50" s="250"/>
      <c r="S50" s="250"/>
      <c r="T50" s="250"/>
      <c r="U50" s="250"/>
    </row>
    <row r="51" spans="2:21">
      <c r="B51" s="250"/>
      <c r="C51" s="250"/>
      <c r="D51" s="250"/>
      <c r="E51" s="250"/>
      <c r="F51" s="250"/>
      <c r="G51" s="250"/>
      <c r="H51" s="41"/>
      <c r="O51" s="41"/>
      <c r="P51" s="250"/>
      <c r="Q51" s="250"/>
      <c r="R51" s="250"/>
      <c r="S51" s="250"/>
      <c r="T51" s="250"/>
      <c r="U51" s="250"/>
    </row>
  </sheetData>
  <mergeCells count="39">
    <mergeCell ref="B8:U8"/>
    <mergeCell ref="P3:U3"/>
    <mergeCell ref="P4:U4"/>
    <mergeCell ref="P5:U5"/>
    <mergeCell ref="P6:U6"/>
    <mergeCell ref="P47:U49"/>
    <mergeCell ref="P50:U50"/>
    <mergeCell ref="B51:G51"/>
    <mergeCell ref="P51:U51"/>
    <mergeCell ref="P18:U20"/>
    <mergeCell ref="B40:G42"/>
    <mergeCell ref="I40:N42"/>
    <mergeCell ref="P40:U42"/>
    <mergeCell ref="B43:G43"/>
    <mergeCell ref="I43:N43"/>
    <mergeCell ref="P43:U43"/>
    <mergeCell ref="B33:G35"/>
    <mergeCell ref="I33:N35"/>
    <mergeCell ref="P33:U35"/>
    <mergeCell ref="B36:G36"/>
    <mergeCell ref="I36:N36"/>
    <mergeCell ref="P36:U36"/>
    <mergeCell ref="B24:G26"/>
    <mergeCell ref="I25:N27"/>
    <mergeCell ref="P26:U28"/>
    <mergeCell ref="B27:G27"/>
    <mergeCell ref="I28:N28"/>
    <mergeCell ref="P29:U29"/>
    <mergeCell ref="B18:G20"/>
    <mergeCell ref="I18:N20"/>
    <mergeCell ref="B21:G21"/>
    <mergeCell ref="I21:N21"/>
    <mergeCell ref="P21:U21"/>
    <mergeCell ref="B10:G12"/>
    <mergeCell ref="I10:N12"/>
    <mergeCell ref="P10:U12"/>
    <mergeCell ref="B13:G13"/>
    <mergeCell ref="I13:N13"/>
    <mergeCell ref="P13:U13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6"/>
  <sheetViews>
    <sheetView view="pageBreakPreview" zoomScale="55" zoomScaleNormal="130" zoomScaleSheetLayoutView="55" workbookViewId="0">
      <selection activeCell="A7" sqref="A7:R7"/>
    </sheetView>
  </sheetViews>
  <sheetFormatPr defaultRowHeight="15"/>
  <cols>
    <col min="1" max="1" width="4.85546875" style="35" customWidth="1"/>
    <col min="2" max="11" width="9.85546875" style="35" customWidth="1"/>
    <col min="12" max="14" width="10.28515625" style="35" customWidth="1"/>
    <col min="15" max="15" width="9.85546875" style="35" customWidth="1"/>
    <col min="16" max="18" width="11" style="35" customWidth="1"/>
    <col min="19" max="16384" width="9.140625" style="35"/>
  </cols>
  <sheetData>
    <row r="2" spans="1:25" ht="18.75">
      <c r="B2" s="36"/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253" t="s">
        <v>95</v>
      </c>
      <c r="O2" s="253"/>
      <c r="P2" s="253"/>
      <c r="Q2" s="253"/>
      <c r="R2" s="253"/>
    </row>
    <row r="3" spans="1:25" ht="18.75">
      <c r="B3" s="36"/>
      <c r="C3" s="36"/>
      <c r="D3" s="36"/>
      <c r="E3" s="36"/>
      <c r="F3" s="36"/>
      <c r="G3" s="37"/>
      <c r="H3" s="37"/>
      <c r="I3" s="37"/>
      <c r="J3" s="37"/>
      <c r="K3" s="37"/>
      <c r="L3" s="37"/>
      <c r="M3" s="37"/>
      <c r="N3" s="254" t="s">
        <v>145</v>
      </c>
      <c r="O3" s="257"/>
      <c r="P3" s="257"/>
      <c r="Q3" s="257"/>
      <c r="R3" s="257"/>
    </row>
    <row r="4" spans="1:25" ht="18.75">
      <c r="B4" s="36"/>
      <c r="C4" s="36"/>
      <c r="D4" s="36"/>
      <c r="E4" s="36"/>
      <c r="F4" s="36"/>
      <c r="G4" s="37"/>
      <c r="H4" s="37"/>
      <c r="I4" s="37"/>
      <c r="J4" s="37"/>
      <c r="K4" s="37"/>
      <c r="L4" s="37"/>
      <c r="M4" s="37"/>
      <c r="N4" s="255" t="s">
        <v>146</v>
      </c>
      <c r="O4" s="255"/>
      <c r="P4" s="255"/>
      <c r="Q4" s="255"/>
      <c r="R4" s="255"/>
    </row>
    <row r="5" spans="1:25" ht="18.75">
      <c r="C5" s="258"/>
      <c r="D5" s="258"/>
      <c r="E5" s="258"/>
      <c r="F5" s="258"/>
      <c r="N5" s="255" t="s">
        <v>147</v>
      </c>
      <c r="O5" s="255"/>
      <c r="P5" s="255"/>
      <c r="Q5" s="255"/>
      <c r="R5" s="255"/>
    </row>
    <row r="6" spans="1:25">
      <c r="C6" s="38"/>
      <c r="D6" s="38"/>
      <c r="E6" s="38"/>
      <c r="F6" s="38"/>
      <c r="O6" s="38"/>
      <c r="P6" s="38"/>
      <c r="Q6" s="38"/>
      <c r="R6" s="38"/>
    </row>
    <row r="7" spans="1:25" ht="48" customHeight="1">
      <c r="A7" s="256" t="s">
        <v>148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</row>
    <row r="10" spans="1:25" ht="15.75">
      <c r="V10" s="249"/>
      <c r="W10" s="249"/>
      <c r="X10" s="249"/>
      <c r="Y10" s="249"/>
    </row>
    <row r="11" spans="1:25" ht="15.75">
      <c r="V11" s="250"/>
      <c r="W11" s="250"/>
      <c r="X11" s="250"/>
      <c r="Y11" s="250"/>
    </row>
    <row r="12" spans="1:25" ht="119.25" customHeight="1">
      <c r="B12" s="249" t="s">
        <v>158</v>
      </c>
      <c r="C12" s="249"/>
      <c r="D12" s="249"/>
      <c r="E12" s="249"/>
      <c r="F12" s="39"/>
      <c r="G12" s="249" t="s">
        <v>98</v>
      </c>
      <c r="H12" s="249"/>
      <c r="I12" s="249"/>
      <c r="J12" s="249"/>
      <c r="K12" s="42"/>
      <c r="L12" s="249" t="s">
        <v>96</v>
      </c>
      <c r="M12" s="249"/>
      <c r="N12" s="249"/>
      <c r="O12" s="42"/>
      <c r="P12" s="249" t="s">
        <v>97</v>
      </c>
      <c r="Q12" s="249"/>
      <c r="R12" s="249"/>
    </row>
    <row r="13" spans="1:25" ht="20.25" customHeight="1">
      <c r="B13" s="40" t="s">
        <v>159</v>
      </c>
      <c r="C13" s="40"/>
      <c r="D13" s="40"/>
      <c r="E13" s="40"/>
      <c r="F13" s="40"/>
      <c r="G13" s="40" t="s">
        <v>101</v>
      </c>
      <c r="H13" s="40"/>
      <c r="I13" s="40"/>
      <c r="J13" s="40"/>
      <c r="K13" s="40"/>
      <c r="L13" s="40" t="s">
        <v>99</v>
      </c>
      <c r="M13" s="41"/>
      <c r="O13" s="40"/>
      <c r="P13" s="40" t="s">
        <v>100</v>
      </c>
      <c r="Q13" s="40"/>
      <c r="R13" s="40"/>
    </row>
    <row r="14" spans="1:25" ht="15.7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O14" s="41"/>
      <c r="P14" s="41"/>
      <c r="Q14" s="41"/>
      <c r="R14" s="41"/>
    </row>
    <row r="15" spans="1:25" ht="15.7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O15" s="41"/>
      <c r="P15" s="41"/>
      <c r="Q15" s="41"/>
      <c r="R15" s="41"/>
    </row>
    <row r="16" spans="1:25" ht="72.75" customHeight="1">
      <c r="B16" s="249" t="s">
        <v>179</v>
      </c>
      <c r="C16" s="249"/>
      <c r="D16" s="249"/>
      <c r="E16" s="249"/>
      <c r="F16" s="42"/>
      <c r="G16" s="249" t="s">
        <v>102</v>
      </c>
      <c r="H16" s="249"/>
      <c r="I16" s="249"/>
      <c r="J16" s="249"/>
      <c r="K16" s="42"/>
      <c r="L16" s="249" t="s">
        <v>180</v>
      </c>
      <c r="M16" s="249"/>
      <c r="N16" s="249"/>
      <c r="O16" s="42"/>
      <c r="P16" s="249" t="s">
        <v>181</v>
      </c>
      <c r="Q16" s="249"/>
      <c r="R16" s="249"/>
      <c r="V16" s="42"/>
    </row>
    <row r="17" spans="2:22" ht="20.25" customHeight="1">
      <c r="B17" s="40" t="s">
        <v>103</v>
      </c>
      <c r="C17" s="40"/>
      <c r="D17" s="40"/>
      <c r="E17" s="40"/>
      <c r="F17" s="40"/>
      <c r="G17" s="40" t="s">
        <v>104</v>
      </c>
      <c r="H17" s="40"/>
      <c r="I17" s="40"/>
      <c r="J17" s="40"/>
      <c r="K17" s="40"/>
      <c r="L17" s="40" t="s">
        <v>104</v>
      </c>
      <c r="M17" s="41"/>
      <c r="O17" s="40"/>
      <c r="P17" s="40" t="s">
        <v>104</v>
      </c>
      <c r="Q17" s="41"/>
      <c r="V17" s="40"/>
    </row>
    <row r="18" spans="2:22" ht="15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O18" s="41"/>
      <c r="P18" s="41"/>
      <c r="Q18" s="41"/>
      <c r="R18" s="41"/>
    </row>
    <row r="19" spans="2:22" ht="72.75" customHeight="1">
      <c r="B19" s="249" t="s">
        <v>182</v>
      </c>
      <c r="C19" s="249"/>
      <c r="D19" s="249"/>
      <c r="E19" s="249"/>
      <c r="F19" s="42"/>
      <c r="G19" s="249" t="s">
        <v>183</v>
      </c>
      <c r="H19" s="249"/>
      <c r="I19" s="249"/>
      <c r="J19" s="249"/>
      <c r="K19" s="42"/>
      <c r="L19" s="249" t="s">
        <v>184</v>
      </c>
      <c r="M19" s="249"/>
      <c r="N19" s="249"/>
      <c r="O19" s="42"/>
      <c r="P19" s="249" t="s">
        <v>185</v>
      </c>
      <c r="Q19" s="249"/>
      <c r="R19" s="249"/>
      <c r="V19" s="42"/>
    </row>
    <row r="20" spans="2:22" ht="20.25" customHeight="1">
      <c r="B20" s="40" t="s">
        <v>104</v>
      </c>
      <c r="C20" s="40"/>
      <c r="D20" s="40"/>
      <c r="E20" s="40"/>
      <c r="F20" s="40"/>
      <c r="G20" s="40" t="s">
        <v>104</v>
      </c>
      <c r="H20" s="40"/>
      <c r="I20" s="40"/>
      <c r="J20" s="40"/>
      <c r="K20" s="40"/>
      <c r="L20" s="40" t="s">
        <v>104</v>
      </c>
      <c r="M20" s="41"/>
      <c r="O20" s="40"/>
      <c r="P20" s="40" t="s">
        <v>104</v>
      </c>
      <c r="Q20" s="41"/>
      <c r="V20" s="40"/>
    </row>
    <row r="22" spans="2:22" ht="72.75" customHeight="1">
      <c r="B22" s="249" t="s">
        <v>186</v>
      </c>
      <c r="C22" s="249"/>
      <c r="D22" s="249"/>
      <c r="E22" s="249"/>
      <c r="F22" s="42"/>
      <c r="G22" s="249" t="s">
        <v>187</v>
      </c>
      <c r="H22" s="249"/>
      <c r="I22" s="249"/>
      <c r="J22" s="249"/>
      <c r="K22" s="42"/>
      <c r="L22" s="249" t="s">
        <v>118</v>
      </c>
      <c r="M22" s="249"/>
      <c r="N22" s="249"/>
      <c r="O22" s="42"/>
      <c r="P22" s="249" t="s">
        <v>140</v>
      </c>
      <c r="Q22" s="249"/>
      <c r="R22" s="249"/>
      <c r="V22" s="42"/>
    </row>
    <row r="23" spans="2:22" ht="20.25" customHeight="1">
      <c r="B23" s="40" t="s">
        <v>104</v>
      </c>
      <c r="C23" s="40"/>
      <c r="D23" s="40"/>
      <c r="E23" s="40"/>
      <c r="F23" s="40"/>
      <c r="G23" s="40" t="s">
        <v>104</v>
      </c>
      <c r="H23" s="40"/>
      <c r="I23" s="40"/>
      <c r="J23" s="40"/>
      <c r="K23" s="40"/>
      <c r="L23" s="40" t="s">
        <v>188</v>
      </c>
      <c r="M23" s="41"/>
      <c r="O23" s="40"/>
      <c r="P23" s="40" t="s">
        <v>104</v>
      </c>
      <c r="Q23" s="41"/>
      <c r="V23" s="40"/>
    </row>
    <row r="25" spans="2:22" ht="72.75" customHeight="1">
      <c r="B25" s="249"/>
      <c r="C25" s="249"/>
      <c r="D25" s="249"/>
      <c r="E25" s="249"/>
      <c r="F25" s="42"/>
      <c r="G25" s="249"/>
      <c r="H25" s="249"/>
      <c r="I25" s="249"/>
      <c r="J25" s="249"/>
      <c r="K25" s="42"/>
      <c r="L25" s="249"/>
      <c r="M25" s="249"/>
      <c r="N25" s="249"/>
      <c r="O25" s="42"/>
      <c r="P25" s="249"/>
      <c r="Q25" s="249"/>
      <c r="R25" s="249"/>
      <c r="V25" s="42"/>
    </row>
    <row r="26" spans="2:22" ht="20.25" customHeight="1">
      <c r="B26" s="40" t="s">
        <v>104</v>
      </c>
      <c r="C26" s="40"/>
      <c r="D26" s="40"/>
      <c r="E26" s="40"/>
      <c r="F26" s="40"/>
      <c r="G26" s="40" t="s">
        <v>104</v>
      </c>
      <c r="H26" s="40"/>
      <c r="I26" s="40"/>
      <c r="J26" s="40"/>
      <c r="K26" s="40"/>
      <c r="L26" s="40" t="s">
        <v>104</v>
      </c>
      <c r="M26" s="41"/>
      <c r="O26" s="40"/>
      <c r="P26" s="40" t="s">
        <v>104</v>
      </c>
      <c r="Q26" s="41"/>
      <c r="V26" s="40"/>
    </row>
  </sheetData>
  <mergeCells count="28">
    <mergeCell ref="B25:E25"/>
    <mergeCell ref="G25:J25"/>
    <mergeCell ref="L25:N25"/>
    <mergeCell ref="P25:R25"/>
    <mergeCell ref="B19:E19"/>
    <mergeCell ref="G19:J19"/>
    <mergeCell ref="L19:N19"/>
    <mergeCell ref="P19:R19"/>
    <mergeCell ref="B22:E22"/>
    <mergeCell ref="G22:J22"/>
    <mergeCell ref="L22:N22"/>
    <mergeCell ref="P22:R22"/>
    <mergeCell ref="V10:Y10"/>
    <mergeCell ref="V11:Y11"/>
    <mergeCell ref="A7:R7"/>
    <mergeCell ref="N2:R2"/>
    <mergeCell ref="N3:R3"/>
    <mergeCell ref="N4:R4"/>
    <mergeCell ref="C5:F5"/>
    <mergeCell ref="N5:R5"/>
    <mergeCell ref="B12:E12"/>
    <mergeCell ref="G12:J12"/>
    <mergeCell ref="L12:N12"/>
    <mergeCell ref="P12:R12"/>
    <mergeCell ref="B16:E16"/>
    <mergeCell ref="G16:J16"/>
    <mergeCell ref="L16:N16"/>
    <mergeCell ref="P16:R16"/>
  </mergeCells>
  <printOptions horizontalCentered="1"/>
  <pageMargins left="0.27559055118110237" right="0.27559055118110237" top="0.27559055118110237" bottom="0.27559055118110237" header="0.27559055118110237" footer="0.27559055118110237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2"/>
  <sheetViews>
    <sheetView showZeros="0" view="pageBreakPreview" zoomScale="55" zoomScaleSheetLayoutView="55" workbookViewId="0">
      <selection activeCell="I11" sqref="I11"/>
    </sheetView>
  </sheetViews>
  <sheetFormatPr defaultRowHeight="15.75"/>
  <cols>
    <col min="1" max="1" width="4.140625" style="126" customWidth="1"/>
    <col min="2" max="2" width="29" style="126" customWidth="1"/>
    <col min="3" max="4" width="13.42578125" style="126" customWidth="1"/>
    <col min="5" max="5" width="13.5703125" style="126" hidden="1" customWidth="1"/>
    <col min="6" max="6" width="13.42578125" style="126" customWidth="1"/>
    <col min="7" max="7" width="14.85546875" style="126" hidden="1" customWidth="1"/>
    <col min="8" max="10" width="13.42578125" style="126" customWidth="1"/>
    <col min="11" max="11" width="12.7109375" style="126" hidden="1" customWidth="1"/>
    <col min="12" max="12" width="13.42578125" style="126" customWidth="1"/>
    <col min="13" max="13" width="11.85546875" style="126" hidden="1" customWidth="1"/>
    <col min="14" max="16" width="13.42578125" style="126" customWidth="1"/>
    <col min="17" max="17" width="12.7109375" style="126" hidden="1" customWidth="1"/>
    <col min="18" max="18" width="13.42578125" style="126" customWidth="1"/>
    <col min="19" max="19" width="11.85546875" style="126" hidden="1" customWidth="1"/>
    <col min="20" max="20" width="13.42578125" style="126" customWidth="1"/>
    <col min="21" max="21" width="9.28515625" style="126" hidden="1" customWidth="1"/>
    <col min="22" max="22" width="11.5703125" style="126" hidden="1" customWidth="1"/>
    <col min="23" max="23" width="10.5703125" style="126" hidden="1" customWidth="1"/>
    <col min="24" max="24" width="11.140625" style="126" hidden="1" customWidth="1"/>
    <col min="25" max="25" width="11.85546875" style="126" hidden="1" customWidth="1"/>
    <col min="26" max="26" width="8.7109375" style="126" hidden="1" customWidth="1"/>
    <col min="27" max="27" width="0" style="126" hidden="1" customWidth="1"/>
    <col min="28" max="28" width="21.42578125" style="126" hidden="1" customWidth="1"/>
    <col min="29" max="29" width="11.85546875" style="126" hidden="1" customWidth="1"/>
    <col min="30" max="30" width="14.140625" style="126" hidden="1" customWidth="1"/>
    <col min="31" max="32" width="0" style="126" hidden="1" customWidth="1"/>
    <col min="33" max="16384" width="9.140625" style="126"/>
  </cols>
  <sheetData>
    <row r="1" spans="1:33" s="124" customFormat="1">
      <c r="N1" s="125">
        <v>2</v>
      </c>
      <c r="T1" s="125">
        <v>2</v>
      </c>
      <c r="Z1" s="125">
        <v>2</v>
      </c>
    </row>
    <row r="2" spans="1:33" ht="60" customHeight="1">
      <c r="B2" s="260" t="s">
        <v>282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33" s="127" customFormat="1" ht="16.5" thickBot="1">
      <c r="L3" s="261"/>
      <c r="M3" s="261"/>
      <c r="N3" s="261"/>
      <c r="R3" s="261" t="s">
        <v>35</v>
      </c>
      <c r="S3" s="261"/>
      <c r="T3" s="261"/>
      <c r="X3" s="261" t="s">
        <v>34</v>
      </c>
      <c r="Y3" s="261"/>
      <c r="Z3" s="261"/>
    </row>
    <row r="4" spans="1:33" ht="47.25" customHeight="1" thickBot="1">
      <c r="A4" s="264" t="s">
        <v>33</v>
      </c>
      <c r="B4" s="259" t="s">
        <v>0</v>
      </c>
      <c r="C4" s="259" t="s">
        <v>60</v>
      </c>
      <c r="D4" s="259"/>
      <c r="E4" s="259"/>
      <c r="F4" s="259"/>
      <c r="G4" s="259"/>
      <c r="H4" s="259"/>
      <c r="I4" s="259" t="s">
        <v>61</v>
      </c>
      <c r="J4" s="259"/>
      <c r="K4" s="259"/>
      <c r="L4" s="259"/>
      <c r="M4" s="259"/>
      <c r="N4" s="259"/>
      <c r="O4" s="259" t="s">
        <v>62</v>
      </c>
      <c r="P4" s="259"/>
      <c r="Q4" s="259"/>
      <c r="R4" s="259"/>
      <c r="S4" s="259"/>
      <c r="T4" s="259"/>
      <c r="U4" s="262" t="s">
        <v>31</v>
      </c>
      <c r="V4" s="263"/>
      <c r="W4" s="263"/>
      <c r="X4" s="263"/>
      <c r="Y4" s="263"/>
      <c r="Z4" s="263"/>
    </row>
    <row r="5" spans="1:33" ht="29.25" customHeight="1" thickBot="1">
      <c r="A5" s="264"/>
      <c r="B5" s="259"/>
      <c r="C5" s="259" t="s">
        <v>30</v>
      </c>
      <c r="D5" s="259" t="s">
        <v>29</v>
      </c>
      <c r="E5" s="163" t="s">
        <v>28</v>
      </c>
      <c r="F5" s="259" t="s">
        <v>64</v>
      </c>
      <c r="G5" s="163"/>
      <c r="H5" s="259" t="s">
        <v>27</v>
      </c>
      <c r="I5" s="259" t="s">
        <v>30</v>
      </c>
      <c r="J5" s="259" t="s">
        <v>29</v>
      </c>
      <c r="K5" s="163" t="s">
        <v>28</v>
      </c>
      <c r="L5" s="259" t="s">
        <v>64</v>
      </c>
      <c r="M5" s="163"/>
      <c r="N5" s="259" t="s">
        <v>27</v>
      </c>
      <c r="O5" s="259" t="s">
        <v>30</v>
      </c>
      <c r="P5" s="259" t="s">
        <v>29</v>
      </c>
      <c r="Q5" s="163" t="s">
        <v>28</v>
      </c>
      <c r="R5" s="259" t="s">
        <v>64</v>
      </c>
      <c r="S5" s="163"/>
      <c r="T5" s="259" t="s">
        <v>27</v>
      </c>
      <c r="U5" s="262" t="s">
        <v>30</v>
      </c>
      <c r="V5" s="263" t="s">
        <v>29</v>
      </c>
      <c r="W5" s="263" t="s">
        <v>28</v>
      </c>
      <c r="X5" s="263"/>
      <c r="Y5" s="263"/>
      <c r="Z5" s="263" t="s">
        <v>27</v>
      </c>
    </row>
    <row r="6" spans="1:33" ht="38.25" customHeight="1" thickBot="1">
      <c r="A6" s="264"/>
      <c r="B6" s="259"/>
      <c r="C6" s="259"/>
      <c r="D6" s="259"/>
      <c r="E6" s="95" t="s">
        <v>17</v>
      </c>
      <c r="F6" s="259"/>
      <c r="G6" s="95" t="s">
        <v>207</v>
      </c>
      <c r="H6" s="259"/>
      <c r="I6" s="259"/>
      <c r="J6" s="259"/>
      <c r="K6" s="95" t="s">
        <v>17</v>
      </c>
      <c r="L6" s="259"/>
      <c r="M6" s="95" t="s">
        <v>207</v>
      </c>
      <c r="N6" s="259"/>
      <c r="O6" s="259"/>
      <c r="P6" s="259"/>
      <c r="Q6" s="95" t="s">
        <v>17</v>
      </c>
      <c r="R6" s="259"/>
      <c r="S6" s="95" t="s">
        <v>207</v>
      </c>
      <c r="T6" s="259"/>
      <c r="U6" s="262"/>
      <c r="V6" s="263"/>
      <c r="W6" s="164" t="s">
        <v>17</v>
      </c>
      <c r="X6" s="164" t="s">
        <v>18</v>
      </c>
      <c r="Y6" s="164" t="s">
        <v>26</v>
      </c>
      <c r="Z6" s="263"/>
    </row>
    <row r="7" spans="1:33" ht="24.75" customHeight="1" thickBo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103"/>
      <c r="V7" s="104"/>
      <c r="W7" s="104"/>
      <c r="X7" s="104"/>
      <c r="Y7" s="104"/>
      <c r="Z7" s="105"/>
    </row>
    <row r="8" spans="1:33" ht="39" customHeight="1" thickBot="1">
      <c r="A8" s="259" t="s">
        <v>149</v>
      </c>
      <c r="B8" s="259"/>
      <c r="C8" s="158">
        <f t="shared" ref="C8:H8" si="0">SUM(C9:C12)</f>
        <v>12</v>
      </c>
      <c r="D8" s="158">
        <f t="shared" si="0"/>
        <v>12165</v>
      </c>
      <c r="E8" s="158">
        <f t="shared" si="0"/>
        <v>0</v>
      </c>
      <c r="F8" s="158">
        <f t="shared" si="0"/>
        <v>1700</v>
      </c>
      <c r="G8" s="158">
        <f t="shared" si="0"/>
        <v>0</v>
      </c>
      <c r="H8" s="158">
        <f t="shared" si="0"/>
        <v>70</v>
      </c>
      <c r="I8" s="158">
        <f>SUM(I9:I12)</f>
        <v>50</v>
      </c>
      <c r="J8" s="158">
        <f t="shared" ref="J8:T8" si="1">SUM(J9:J12)</f>
        <v>35057</v>
      </c>
      <c r="K8" s="158">
        <f t="shared" si="1"/>
        <v>0</v>
      </c>
      <c r="L8" s="158">
        <f t="shared" si="1"/>
        <v>24895</v>
      </c>
      <c r="M8" s="158">
        <f t="shared" si="1"/>
        <v>0</v>
      </c>
      <c r="N8" s="158">
        <f t="shared" si="1"/>
        <v>192</v>
      </c>
      <c r="O8" s="158">
        <f t="shared" si="1"/>
        <v>38</v>
      </c>
      <c r="P8" s="158">
        <f t="shared" si="1"/>
        <v>22892</v>
      </c>
      <c r="Q8" s="158">
        <f t="shared" si="1"/>
        <v>0</v>
      </c>
      <c r="R8" s="158">
        <f t="shared" si="1"/>
        <v>23195</v>
      </c>
      <c r="S8" s="158">
        <f t="shared" si="1"/>
        <v>0</v>
      </c>
      <c r="T8" s="158">
        <f t="shared" si="1"/>
        <v>122</v>
      </c>
      <c r="U8" s="103"/>
      <c r="V8" s="104"/>
      <c r="W8" s="104"/>
      <c r="X8" s="104"/>
      <c r="Y8" s="104"/>
      <c r="Z8" s="105"/>
    </row>
    <row r="9" spans="1:33" ht="39" customHeight="1">
      <c r="A9" s="135">
        <v>1</v>
      </c>
      <c r="B9" s="159" t="s">
        <v>191</v>
      </c>
      <c r="C9" s="135">
        <v>5</v>
      </c>
      <c r="D9" s="136">
        <v>645</v>
      </c>
      <c r="E9" s="136"/>
      <c r="F9" s="136">
        <v>380</v>
      </c>
      <c r="G9" s="136"/>
      <c r="H9" s="137">
        <v>11</v>
      </c>
      <c r="I9" s="136">
        <f>COUNTIFS(рабочи!C:C,B9)</f>
        <v>14</v>
      </c>
      <c r="J9" s="136">
        <f>SUMIFS(рабочи!I:I,рабочи!C:C,B9)</f>
        <v>3030</v>
      </c>
      <c r="K9" s="136"/>
      <c r="L9" s="136">
        <f>SUMIFS(рабочи!K:K,рабочи!C:C,B9)</f>
        <v>2255</v>
      </c>
      <c r="M9" s="136"/>
      <c r="N9" s="137">
        <f>SUMIFS(рабочи!O:O,рабочи!C:C,B9)</f>
        <v>43</v>
      </c>
      <c r="O9" s="135">
        <f>+I9-C9</f>
        <v>9</v>
      </c>
      <c r="P9" s="136">
        <f>+J9-D9</f>
        <v>2385</v>
      </c>
      <c r="Q9" s="136"/>
      <c r="R9" s="136">
        <f>+L9-F9</f>
        <v>1875</v>
      </c>
      <c r="S9" s="136"/>
      <c r="T9" s="137">
        <f>+N9-H9</f>
        <v>32</v>
      </c>
      <c r="U9" s="165" t="e">
        <v>#VALUE!</v>
      </c>
      <c r="V9" s="142" t="e">
        <v>#VALUE!</v>
      </c>
      <c r="W9" s="142" t="e">
        <v>#VALUE!</v>
      </c>
      <c r="X9" s="142" t="e">
        <v>#VALUE!</v>
      </c>
      <c r="Y9" s="142" t="e">
        <v>#VALUE!</v>
      </c>
      <c r="Z9" s="143" t="e">
        <v>#VALUE!</v>
      </c>
      <c r="AG9" s="160"/>
    </row>
    <row r="10" spans="1:33" ht="39" customHeight="1">
      <c r="A10" s="140">
        <v>2</v>
      </c>
      <c r="B10" s="161" t="s">
        <v>192</v>
      </c>
      <c r="C10" s="140">
        <v>1</v>
      </c>
      <c r="D10" s="142">
        <v>130</v>
      </c>
      <c r="E10" s="142"/>
      <c r="F10" s="142"/>
      <c r="G10" s="142"/>
      <c r="H10" s="143">
        <v>4</v>
      </c>
      <c r="I10" s="136">
        <f>COUNTIFS(рабочи!C:C,B10)</f>
        <v>13</v>
      </c>
      <c r="J10" s="136">
        <f>SUMIFS(рабочи!I:I,рабочи!C:C,B10)</f>
        <v>2630</v>
      </c>
      <c r="K10" s="142"/>
      <c r="L10" s="136">
        <f>SUMIFS(рабочи!K:K,рабочи!C:C,B10)</f>
        <v>1180</v>
      </c>
      <c r="M10" s="142"/>
      <c r="N10" s="137">
        <f>SUMIFS(рабочи!O:O,рабочи!C:C,B10)</f>
        <v>54</v>
      </c>
      <c r="O10" s="135">
        <f t="shared" ref="O10:O12" si="2">+I10-C10</f>
        <v>12</v>
      </c>
      <c r="P10" s="136">
        <f t="shared" ref="P10:P12" si="3">+J10-D10</f>
        <v>2500</v>
      </c>
      <c r="Q10" s="142"/>
      <c r="R10" s="136">
        <f t="shared" ref="R10:R12" si="4">+L10-F10</f>
        <v>1180</v>
      </c>
      <c r="S10" s="142"/>
      <c r="T10" s="137">
        <f t="shared" ref="T10:T12" si="5">+N10-H10</f>
        <v>50</v>
      </c>
      <c r="U10" s="165" t="e">
        <v>#VALUE!</v>
      </c>
      <c r="V10" s="142" t="e">
        <v>#VALUE!</v>
      </c>
      <c r="W10" s="142" t="e">
        <v>#VALUE!</v>
      </c>
      <c r="X10" s="142" t="e">
        <v>#VALUE!</v>
      </c>
      <c r="Y10" s="142" t="e">
        <v>#VALUE!</v>
      </c>
      <c r="Z10" s="143" t="e">
        <v>#VALUE!</v>
      </c>
      <c r="AB10" s="126" t="s">
        <v>21</v>
      </c>
      <c r="AC10" s="126" t="b">
        <f>B10=AB10</f>
        <v>0</v>
      </c>
      <c r="AD10" s="126" t="s">
        <v>20</v>
      </c>
      <c r="AG10" s="160"/>
    </row>
    <row r="11" spans="1:33" ht="39" customHeight="1">
      <c r="A11" s="140">
        <v>3</v>
      </c>
      <c r="B11" s="161" t="s">
        <v>193</v>
      </c>
      <c r="C11" s="140">
        <v>5</v>
      </c>
      <c r="D11" s="142">
        <v>11190</v>
      </c>
      <c r="E11" s="142"/>
      <c r="F11" s="142">
        <v>1320</v>
      </c>
      <c r="G11" s="142"/>
      <c r="H11" s="143">
        <v>51</v>
      </c>
      <c r="I11" s="136">
        <f>COUNTIFS(рабочи!C:C,B11)</f>
        <v>12</v>
      </c>
      <c r="J11" s="136">
        <f>SUMIFS(рабочи!I:I,рабочи!C:C,B11)</f>
        <v>19950</v>
      </c>
      <c r="K11" s="142"/>
      <c r="L11" s="136">
        <f>SUMIFS(рабочи!K:K,рабочи!C:C,B11)</f>
        <v>13830</v>
      </c>
      <c r="M11" s="142"/>
      <c r="N11" s="137">
        <f>SUMIFS(рабочи!O:O,рабочи!C:C,B11)</f>
        <v>52</v>
      </c>
      <c r="O11" s="135">
        <f t="shared" si="2"/>
        <v>7</v>
      </c>
      <c r="P11" s="136">
        <f t="shared" si="3"/>
        <v>8760</v>
      </c>
      <c r="Q11" s="142"/>
      <c r="R11" s="136">
        <f t="shared" si="4"/>
        <v>12510</v>
      </c>
      <c r="S11" s="142"/>
      <c r="T11" s="137">
        <f t="shared" si="5"/>
        <v>1</v>
      </c>
      <c r="U11" s="165" t="e">
        <v>#VALUE!</v>
      </c>
      <c r="V11" s="142" t="e">
        <v>#VALUE!</v>
      </c>
      <c r="W11" s="142" t="e">
        <v>#VALUE!</v>
      </c>
      <c r="X11" s="142" t="e">
        <v>#VALUE!</v>
      </c>
      <c r="Y11" s="142" t="e">
        <v>#VALUE!</v>
      </c>
      <c r="Z11" s="143" t="e">
        <v>#VALUE!</v>
      </c>
      <c r="AB11" s="126" t="s">
        <v>23</v>
      </c>
      <c r="AC11" s="126" t="b">
        <f>B11=AB11</f>
        <v>0</v>
      </c>
      <c r="AD11" s="126" t="s">
        <v>22</v>
      </c>
      <c r="AG11" s="160"/>
    </row>
    <row r="12" spans="1:33" ht="39" customHeight="1" thickBot="1">
      <c r="A12" s="151">
        <v>4</v>
      </c>
      <c r="B12" s="162" t="s">
        <v>194</v>
      </c>
      <c r="C12" s="151">
        <v>1</v>
      </c>
      <c r="D12" s="155">
        <v>200</v>
      </c>
      <c r="E12" s="155"/>
      <c r="F12" s="155"/>
      <c r="G12" s="155"/>
      <c r="H12" s="157">
        <v>4</v>
      </c>
      <c r="I12" s="154">
        <f>COUNTIFS(рабочи!C:C,B12)</f>
        <v>11</v>
      </c>
      <c r="J12" s="154">
        <f>SUMIFS(рабочи!I:I,рабочи!C:C,B12)</f>
        <v>9447</v>
      </c>
      <c r="K12" s="155"/>
      <c r="L12" s="154">
        <f>SUMIFS(рабочи!K:K,рабочи!C:C,B12)</f>
        <v>7630</v>
      </c>
      <c r="M12" s="155"/>
      <c r="N12" s="156">
        <f>SUMIFS(рабочи!O:O,рабочи!C:C,B12)</f>
        <v>43</v>
      </c>
      <c r="O12" s="153">
        <f t="shared" si="2"/>
        <v>10</v>
      </c>
      <c r="P12" s="154">
        <f t="shared" si="3"/>
        <v>9247</v>
      </c>
      <c r="Q12" s="155"/>
      <c r="R12" s="154">
        <f t="shared" si="4"/>
        <v>7630</v>
      </c>
      <c r="S12" s="155"/>
      <c r="T12" s="156">
        <f t="shared" si="5"/>
        <v>39</v>
      </c>
      <c r="U12" s="165" t="e">
        <v>#VALUE!</v>
      </c>
      <c r="V12" s="142" t="e">
        <v>#VALUE!</v>
      </c>
      <c r="W12" s="142" t="e">
        <v>#VALUE!</v>
      </c>
      <c r="X12" s="142" t="e">
        <v>#VALUE!</v>
      </c>
      <c r="Y12" s="142" t="e">
        <v>#VALUE!</v>
      </c>
      <c r="Z12" s="143" t="e">
        <v>#VALUE!</v>
      </c>
      <c r="AB12" s="126" t="s">
        <v>25</v>
      </c>
      <c r="AC12" s="126" t="b">
        <f>B12=AB12</f>
        <v>0</v>
      </c>
      <c r="AD12" s="126" t="s">
        <v>24</v>
      </c>
      <c r="AG12" s="160"/>
    </row>
  </sheetData>
  <mergeCells count="28">
    <mergeCell ref="T5:T6"/>
    <mergeCell ref="B4:B6"/>
    <mergeCell ref="A4:A6"/>
    <mergeCell ref="F5:F6"/>
    <mergeCell ref="J5:J6"/>
    <mergeCell ref="N5:N6"/>
    <mergeCell ref="L5:L6"/>
    <mergeCell ref="I4:N4"/>
    <mergeCell ref="I5:I6"/>
    <mergeCell ref="H5:H6"/>
    <mergeCell ref="O5:O6"/>
    <mergeCell ref="P5:P6"/>
    <mergeCell ref="A8:B8"/>
    <mergeCell ref="A7:T7"/>
    <mergeCell ref="B2:Z2"/>
    <mergeCell ref="R3:T3"/>
    <mergeCell ref="X3:Z3"/>
    <mergeCell ref="U5:U6"/>
    <mergeCell ref="V5:V6"/>
    <mergeCell ref="W5:Y5"/>
    <mergeCell ref="Z5:Z6"/>
    <mergeCell ref="C4:H4"/>
    <mergeCell ref="O4:T4"/>
    <mergeCell ref="U4:Z4"/>
    <mergeCell ref="C5:C6"/>
    <mergeCell ref="D5:D6"/>
    <mergeCell ref="R5:R6"/>
    <mergeCell ref="L3:N3"/>
  </mergeCells>
  <conditionalFormatting sqref="A9:A12 U7:Z12 C8:T12">
    <cfRule type="cellIs" dxfId="16" priority="1" operator="lessThan">
      <formula>0</formula>
    </cfRule>
    <cfRule type="cellIs" dxfId="15" priority="2" operator="equal">
      <formula>0</formula>
    </cfRule>
  </conditionalFormatting>
  <printOptions horizontalCentered="1"/>
  <pageMargins left="0.27559055118110237" right="0.27559055118110237" top="1.2598425196850394" bottom="0.27559055118110237" header="0.27559055118110237" footer="0.27559055118110237"/>
  <pageSetup paperSize="9" scale="68" orientation="landscape" r:id="rId1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W13"/>
  <sheetViews>
    <sheetView view="pageBreakPreview" zoomScale="55" zoomScaleNormal="40" zoomScaleSheetLayoutView="55" workbookViewId="0">
      <selection activeCell="B3" sqref="B3"/>
    </sheetView>
  </sheetViews>
  <sheetFormatPr defaultColWidth="9.140625" defaultRowHeight="15.75"/>
  <cols>
    <col min="1" max="1" width="4.140625" style="126" customWidth="1"/>
    <col min="2" max="2" width="30" style="126" customWidth="1"/>
    <col min="3" max="4" width="14" style="126" customWidth="1"/>
    <col min="5" max="5" width="12.42578125" style="126" hidden="1" customWidth="1"/>
    <col min="6" max="6" width="14" style="126" customWidth="1"/>
    <col min="7" max="7" width="13.140625" style="126" hidden="1" customWidth="1"/>
    <col min="8" max="10" width="14" style="126" customWidth="1"/>
    <col min="11" max="11" width="12.42578125" style="126" hidden="1" customWidth="1"/>
    <col min="12" max="12" width="14" style="126" customWidth="1"/>
    <col min="13" max="13" width="11.42578125" style="126" hidden="1" customWidth="1"/>
    <col min="14" max="16" width="14" style="126" customWidth="1"/>
    <col min="17" max="17" width="10.5703125" style="126" hidden="1" customWidth="1"/>
    <col min="18" max="18" width="14" style="126" customWidth="1"/>
    <col min="19" max="19" width="11.85546875" style="126" hidden="1" customWidth="1"/>
    <col min="20" max="20" width="14" style="126" customWidth="1"/>
    <col min="21" max="16384" width="9.140625" style="126"/>
  </cols>
  <sheetData>
    <row r="1" spans="1:23" s="124" customFormat="1"/>
    <row r="2" spans="1:23" ht="59.25" customHeight="1">
      <c r="B2" s="260" t="s">
        <v>281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1:23" s="127" customFormat="1" ht="16.5" thickBot="1">
      <c r="R3" s="261" t="s">
        <v>35</v>
      </c>
      <c r="S3" s="261"/>
      <c r="T3" s="261"/>
    </row>
    <row r="4" spans="1:23" ht="24" customHeight="1" thickBot="1">
      <c r="A4" s="264" t="s">
        <v>33</v>
      </c>
      <c r="B4" s="259" t="s">
        <v>0</v>
      </c>
      <c r="C4" s="259" t="s">
        <v>69</v>
      </c>
      <c r="D4" s="259"/>
      <c r="E4" s="259"/>
      <c r="F4" s="259"/>
      <c r="G4" s="259"/>
      <c r="H4" s="259"/>
      <c r="I4" s="265" t="s">
        <v>32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1:23" ht="66.75" customHeight="1" thickBot="1">
      <c r="A5" s="264"/>
      <c r="B5" s="259"/>
      <c r="C5" s="259"/>
      <c r="D5" s="259"/>
      <c r="E5" s="259"/>
      <c r="F5" s="259"/>
      <c r="G5" s="259"/>
      <c r="H5" s="259"/>
      <c r="I5" s="259" t="s">
        <v>70</v>
      </c>
      <c r="J5" s="259"/>
      <c r="K5" s="259"/>
      <c r="L5" s="259"/>
      <c r="M5" s="259"/>
      <c r="N5" s="259"/>
      <c r="O5" s="259" t="s">
        <v>205</v>
      </c>
      <c r="P5" s="259"/>
      <c r="Q5" s="259"/>
      <c r="R5" s="259"/>
      <c r="S5" s="259"/>
      <c r="T5" s="259"/>
    </row>
    <row r="6" spans="1:23" ht="31.5" customHeight="1" thickBot="1">
      <c r="A6" s="264"/>
      <c r="B6" s="259"/>
      <c r="C6" s="259" t="s">
        <v>30</v>
      </c>
      <c r="D6" s="259" t="s">
        <v>29</v>
      </c>
      <c r="E6" s="163" t="s">
        <v>28</v>
      </c>
      <c r="F6" s="259" t="s">
        <v>63</v>
      </c>
      <c r="G6" s="163"/>
      <c r="H6" s="259" t="s">
        <v>27</v>
      </c>
      <c r="I6" s="259" t="s">
        <v>30</v>
      </c>
      <c r="J6" s="259" t="s">
        <v>29</v>
      </c>
      <c r="K6" s="163" t="s">
        <v>28</v>
      </c>
      <c r="L6" s="259" t="s">
        <v>63</v>
      </c>
      <c r="M6" s="163"/>
      <c r="N6" s="259" t="s">
        <v>27</v>
      </c>
      <c r="O6" s="259" t="s">
        <v>30</v>
      </c>
      <c r="P6" s="259" t="s">
        <v>29</v>
      </c>
      <c r="Q6" s="163" t="s">
        <v>28</v>
      </c>
      <c r="R6" s="259" t="s">
        <v>63</v>
      </c>
      <c r="S6" s="163"/>
      <c r="T6" s="259" t="s">
        <v>27</v>
      </c>
    </row>
    <row r="7" spans="1:23" ht="28.5" customHeight="1" thickBot="1">
      <c r="A7" s="264"/>
      <c r="B7" s="259"/>
      <c r="C7" s="259"/>
      <c r="D7" s="259"/>
      <c r="E7" s="170" t="s">
        <v>17</v>
      </c>
      <c r="F7" s="259"/>
      <c r="G7" s="170" t="s">
        <v>26</v>
      </c>
      <c r="H7" s="259"/>
      <c r="I7" s="259"/>
      <c r="J7" s="259"/>
      <c r="K7" s="170" t="s">
        <v>17</v>
      </c>
      <c r="L7" s="259"/>
      <c r="M7" s="170" t="s">
        <v>26</v>
      </c>
      <c r="N7" s="259"/>
      <c r="O7" s="259"/>
      <c r="P7" s="259"/>
      <c r="Q7" s="170" t="s">
        <v>17</v>
      </c>
      <c r="R7" s="259"/>
      <c r="S7" s="170" t="s">
        <v>26</v>
      </c>
      <c r="T7" s="259"/>
    </row>
    <row r="8" spans="1:23" ht="24.75" customHeight="1" thickBo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</row>
    <row r="9" spans="1:23" ht="44.25" customHeight="1" thickBot="1">
      <c r="A9" s="259" t="s">
        <v>206</v>
      </c>
      <c r="B9" s="259"/>
      <c r="C9" s="158">
        <f>SUM(C10:C13)</f>
        <v>50</v>
      </c>
      <c r="D9" s="158">
        <f>SUM(D10:D13)</f>
        <v>35057</v>
      </c>
      <c r="E9" s="158"/>
      <c r="F9" s="158">
        <f>SUM(F10:F13)</f>
        <v>24895</v>
      </c>
      <c r="G9" s="158"/>
      <c r="H9" s="158">
        <f>SUM(H10:H13)</f>
        <v>192</v>
      </c>
      <c r="I9" s="158">
        <f>SUM(I10:I13)</f>
        <v>0</v>
      </c>
      <c r="J9" s="158">
        <f>SUM(J10:J13)</f>
        <v>0</v>
      </c>
      <c r="K9" s="158"/>
      <c r="L9" s="158">
        <f>SUM(L10:L13)</f>
        <v>0</v>
      </c>
      <c r="M9" s="158"/>
      <c r="N9" s="158">
        <f>SUM(N10:N13)</f>
        <v>0</v>
      </c>
      <c r="O9" s="158">
        <f>SUM(O10:O13)</f>
        <v>50</v>
      </c>
      <c r="P9" s="158">
        <f>SUM(P10:P13)</f>
        <v>35057</v>
      </c>
      <c r="Q9" s="158"/>
      <c r="R9" s="158">
        <f>SUM(R10:R13)</f>
        <v>24895</v>
      </c>
      <c r="S9" s="158"/>
      <c r="T9" s="158">
        <f>SUM(T10:T13)</f>
        <v>192</v>
      </c>
    </row>
    <row r="10" spans="1:23" ht="44.25" customHeight="1">
      <c r="A10" s="135">
        <v>1</v>
      </c>
      <c r="B10" s="159" t="s">
        <v>191</v>
      </c>
      <c r="C10" s="135">
        <f>+I10+O10</f>
        <v>14</v>
      </c>
      <c r="D10" s="136">
        <f>+J10+P10</f>
        <v>3030</v>
      </c>
      <c r="E10" s="136"/>
      <c r="F10" s="136">
        <f>+L10+R10</f>
        <v>2255</v>
      </c>
      <c r="G10" s="136"/>
      <c r="H10" s="137">
        <f>+N10+T10</f>
        <v>43</v>
      </c>
      <c r="I10" s="135"/>
      <c r="J10" s="136"/>
      <c r="K10" s="136"/>
      <c r="L10" s="136"/>
      <c r="M10" s="136"/>
      <c r="N10" s="137"/>
      <c r="O10" s="135">
        <f>COUNTIFS(рабочи!C:C,B10)</f>
        <v>14</v>
      </c>
      <c r="P10" s="136">
        <f>SUMIFS(рабочи!I:I,рабочи!C:C,B10)</f>
        <v>3030</v>
      </c>
      <c r="Q10" s="136"/>
      <c r="R10" s="136">
        <f>SUMIFS(рабочи!K:K,рабочи!C:C,B10)</f>
        <v>2255</v>
      </c>
      <c r="S10" s="136"/>
      <c r="T10" s="137">
        <f>SUMIFS(рабочи!O:O,рабочи!C:C,B10)</f>
        <v>43</v>
      </c>
      <c r="W10" s="160"/>
    </row>
    <row r="11" spans="1:23" ht="44.25" customHeight="1">
      <c r="A11" s="140">
        <v>2</v>
      </c>
      <c r="B11" s="161" t="s">
        <v>192</v>
      </c>
      <c r="C11" s="135">
        <f>+I11+O11</f>
        <v>13</v>
      </c>
      <c r="D11" s="136">
        <f>+J11+P11</f>
        <v>2630</v>
      </c>
      <c r="E11" s="142"/>
      <c r="F11" s="136">
        <f>+L11+R11</f>
        <v>1180</v>
      </c>
      <c r="G11" s="142"/>
      <c r="H11" s="137">
        <f>+N11+T11</f>
        <v>54</v>
      </c>
      <c r="I11" s="140"/>
      <c r="J11" s="142"/>
      <c r="K11" s="142"/>
      <c r="L11" s="142"/>
      <c r="M11" s="142"/>
      <c r="N11" s="143"/>
      <c r="O11" s="135">
        <f>COUNTIFS(рабочи!C:C,B11)</f>
        <v>13</v>
      </c>
      <c r="P11" s="136">
        <f>SUMIFS(рабочи!I:I,рабочи!C:C,B11)</f>
        <v>2630</v>
      </c>
      <c r="Q11" s="142"/>
      <c r="R11" s="136">
        <f>SUMIFS(рабочи!K:K,рабочи!C:C,B11)</f>
        <v>1180</v>
      </c>
      <c r="S11" s="142"/>
      <c r="T11" s="137">
        <f>SUMIFS(рабочи!O:O,рабочи!C:C,B11)</f>
        <v>54</v>
      </c>
      <c r="W11" s="160"/>
    </row>
    <row r="12" spans="1:23" ht="44.25" customHeight="1">
      <c r="A12" s="140">
        <v>3</v>
      </c>
      <c r="B12" s="161" t="s">
        <v>193</v>
      </c>
      <c r="C12" s="135">
        <f t="shared" ref="C12:C13" si="0">+I12+O12</f>
        <v>12</v>
      </c>
      <c r="D12" s="136">
        <f>+J12+P12</f>
        <v>19950</v>
      </c>
      <c r="E12" s="142"/>
      <c r="F12" s="136">
        <f t="shared" ref="F12:F13" si="1">+L12+R12</f>
        <v>13830</v>
      </c>
      <c r="G12" s="142"/>
      <c r="H12" s="137">
        <f t="shared" ref="H12:H13" si="2">+N12+T12</f>
        <v>52</v>
      </c>
      <c r="I12" s="140"/>
      <c r="J12" s="142"/>
      <c r="K12" s="142"/>
      <c r="L12" s="142"/>
      <c r="M12" s="142"/>
      <c r="N12" s="143"/>
      <c r="O12" s="135">
        <f>COUNTIFS(рабочи!C:C,B12)</f>
        <v>12</v>
      </c>
      <c r="P12" s="136">
        <f>SUMIFS(рабочи!I:I,рабочи!C:C,B12)</f>
        <v>19950</v>
      </c>
      <c r="Q12" s="142"/>
      <c r="R12" s="136">
        <f>SUMIFS(рабочи!K:K,рабочи!C:C,B12)</f>
        <v>13830</v>
      </c>
      <c r="S12" s="142"/>
      <c r="T12" s="137">
        <f>SUMIFS(рабочи!O:O,рабочи!C:C,B12)</f>
        <v>52</v>
      </c>
      <c r="W12" s="160"/>
    </row>
    <row r="13" spans="1:23" ht="44.25" customHeight="1" thickBot="1">
      <c r="A13" s="151">
        <v>4</v>
      </c>
      <c r="B13" s="162" t="s">
        <v>194</v>
      </c>
      <c r="C13" s="153">
        <f t="shared" si="0"/>
        <v>11</v>
      </c>
      <c r="D13" s="154">
        <f>+J13+P13</f>
        <v>9447</v>
      </c>
      <c r="E13" s="155"/>
      <c r="F13" s="154">
        <f t="shared" si="1"/>
        <v>7630</v>
      </c>
      <c r="G13" s="155"/>
      <c r="H13" s="156">
        <f t="shared" si="2"/>
        <v>43</v>
      </c>
      <c r="I13" s="151"/>
      <c r="J13" s="155"/>
      <c r="K13" s="155"/>
      <c r="L13" s="155"/>
      <c r="M13" s="155"/>
      <c r="N13" s="157"/>
      <c r="O13" s="153">
        <f>COUNTIFS(рабочи!C:C,B13)</f>
        <v>11</v>
      </c>
      <c r="P13" s="154">
        <f>SUMIFS(рабочи!I:I,рабочи!C:C,B13)</f>
        <v>9447</v>
      </c>
      <c r="Q13" s="155"/>
      <c r="R13" s="154">
        <f>SUMIFS(рабочи!K:K,рабочи!C:C,B13)</f>
        <v>7630</v>
      </c>
      <c r="S13" s="155"/>
      <c r="T13" s="156">
        <f>SUMIFS(рабочи!O:O,рабочи!C:C,B13)</f>
        <v>43</v>
      </c>
      <c r="W13" s="160"/>
    </row>
  </sheetData>
  <mergeCells count="22">
    <mergeCell ref="B2:T2"/>
    <mergeCell ref="R3:T3"/>
    <mergeCell ref="A4:A7"/>
    <mergeCell ref="B4:B7"/>
    <mergeCell ref="C4:H5"/>
    <mergeCell ref="I4:T4"/>
    <mergeCell ref="I5:N5"/>
    <mergeCell ref="O5:T5"/>
    <mergeCell ref="T6:T7"/>
    <mergeCell ref="C6:C7"/>
    <mergeCell ref="D6:D7"/>
    <mergeCell ref="H6:H7"/>
    <mergeCell ref="I6:I7"/>
    <mergeCell ref="J6:J7"/>
    <mergeCell ref="A8:T8"/>
    <mergeCell ref="A9:B9"/>
    <mergeCell ref="F6:F7"/>
    <mergeCell ref="L6:L7"/>
    <mergeCell ref="R6:R7"/>
    <mergeCell ref="N6:N7"/>
    <mergeCell ref="O6:O7"/>
    <mergeCell ref="P6:P7"/>
  </mergeCells>
  <conditionalFormatting sqref="A8:A13 C8:T13">
    <cfRule type="cellIs" dxfId="14" priority="19" operator="lessThan">
      <formula>0</formula>
    </cfRule>
    <cfRule type="cellIs" dxfId="13" priority="20" operator="equal">
      <formula>0</formula>
    </cfRule>
  </conditionalFormatting>
  <printOptions horizontalCentered="1"/>
  <pageMargins left="0.27559055118110237" right="0.27559055118110237" top="0.86614173228346458" bottom="0.27559055118110237" header="0.27559055118110237" footer="0.27559055118110237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16"/>
  <sheetViews>
    <sheetView view="pageBreakPreview" zoomScale="85" zoomScaleNormal="40" zoomScaleSheetLayoutView="85" workbookViewId="0">
      <selection activeCell="Y21" sqref="Y21"/>
    </sheetView>
  </sheetViews>
  <sheetFormatPr defaultColWidth="9.140625" defaultRowHeight="15.75"/>
  <cols>
    <col min="1" max="1" width="4.140625" style="126" customWidth="1"/>
    <col min="2" max="2" width="31.140625" style="126" customWidth="1"/>
    <col min="3" max="4" width="12.5703125" style="126" customWidth="1"/>
    <col min="5" max="5" width="12.5703125" style="126" hidden="1" customWidth="1"/>
    <col min="6" max="6" width="12.5703125" style="126" customWidth="1"/>
    <col min="7" max="7" width="13.140625" style="126" hidden="1" customWidth="1"/>
    <col min="8" max="10" width="12.5703125" style="126" customWidth="1"/>
    <col min="11" max="11" width="13.28515625" style="126" hidden="1" customWidth="1"/>
    <col min="12" max="12" width="12.5703125" style="126" customWidth="1"/>
    <col min="13" max="13" width="11.42578125" style="126" hidden="1" customWidth="1"/>
    <col min="14" max="16" width="12.5703125" style="126" customWidth="1"/>
    <col min="17" max="17" width="12.7109375" style="126" hidden="1" customWidth="1"/>
    <col min="18" max="18" width="12.5703125" style="126" customWidth="1"/>
    <col min="19" max="19" width="11.85546875" style="126" hidden="1" customWidth="1"/>
    <col min="20" max="20" width="12.5703125" style="126" customWidth="1"/>
    <col min="21" max="21" width="9.140625" style="126"/>
    <col min="22" max="22" width="21.42578125" style="126" customWidth="1"/>
    <col min="23" max="23" width="11.85546875" style="126" bestFit="1" customWidth="1"/>
    <col min="24" max="24" width="14.140625" style="126" customWidth="1"/>
    <col min="25" max="16384" width="9.140625" style="126"/>
  </cols>
  <sheetData>
    <row r="1" spans="1:20" s="124" customFormat="1">
      <c r="T1" s="125">
        <v>2</v>
      </c>
    </row>
    <row r="2" spans="1:20" ht="60.75" customHeight="1">
      <c r="B2" s="260" t="s">
        <v>280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1:20" s="127" customFormat="1" ht="16.5" thickBot="1">
      <c r="R3" s="277" t="s">
        <v>35</v>
      </c>
      <c r="S3" s="277"/>
      <c r="T3" s="277"/>
    </row>
    <row r="4" spans="1:20" ht="26.25" customHeight="1" thickBot="1">
      <c r="A4" s="278" t="s">
        <v>33</v>
      </c>
      <c r="B4" s="281" t="s">
        <v>65</v>
      </c>
      <c r="C4" s="281" t="s">
        <v>69</v>
      </c>
      <c r="D4" s="268"/>
      <c r="E4" s="268"/>
      <c r="F4" s="268"/>
      <c r="G4" s="268"/>
      <c r="H4" s="284"/>
      <c r="I4" s="287" t="s">
        <v>32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8"/>
    </row>
    <row r="5" spans="1:20" ht="62.25" customHeight="1" thickBot="1">
      <c r="A5" s="279"/>
      <c r="B5" s="282"/>
      <c r="C5" s="282"/>
      <c r="D5" s="285"/>
      <c r="E5" s="285"/>
      <c r="F5" s="285"/>
      <c r="G5" s="285"/>
      <c r="H5" s="286"/>
      <c r="I5" s="266" t="s">
        <v>70</v>
      </c>
      <c r="J5" s="267"/>
      <c r="K5" s="267"/>
      <c r="L5" s="267"/>
      <c r="M5" s="267"/>
      <c r="N5" s="262"/>
      <c r="O5" s="266" t="s">
        <v>205</v>
      </c>
      <c r="P5" s="267"/>
      <c r="Q5" s="267"/>
      <c r="R5" s="267"/>
      <c r="S5" s="267"/>
      <c r="T5" s="262"/>
    </row>
    <row r="6" spans="1:20" ht="33.75" customHeight="1">
      <c r="A6" s="279"/>
      <c r="B6" s="282"/>
      <c r="C6" s="289" t="s">
        <v>30</v>
      </c>
      <c r="D6" s="290" t="s">
        <v>29</v>
      </c>
      <c r="E6" s="149" t="s">
        <v>28</v>
      </c>
      <c r="F6" s="268" t="s">
        <v>63</v>
      </c>
      <c r="G6" s="150"/>
      <c r="H6" s="270" t="s">
        <v>27</v>
      </c>
      <c r="I6" s="272" t="s">
        <v>30</v>
      </c>
      <c r="J6" s="274" t="s">
        <v>29</v>
      </c>
      <c r="K6" s="149" t="s">
        <v>28</v>
      </c>
      <c r="L6" s="268" t="s">
        <v>63</v>
      </c>
      <c r="M6" s="150"/>
      <c r="N6" s="276" t="s">
        <v>27</v>
      </c>
      <c r="O6" s="272" t="s">
        <v>30</v>
      </c>
      <c r="P6" s="274" t="s">
        <v>29</v>
      </c>
      <c r="Q6" s="149" t="s">
        <v>28</v>
      </c>
      <c r="R6" s="268" t="s">
        <v>63</v>
      </c>
      <c r="S6" s="150"/>
      <c r="T6" s="276" t="s">
        <v>27</v>
      </c>
    </row>
    <row r="7" spans="1:20" ht="18.75" customHeight="1" thickBot="1">
      <c r="A7" s="280"/>
      <c r="B7" s="283"/>
      <c r="C7" s="273"/>
      <c r="D7" s="275"/>
      <c r="E7" s="171" t="s">
        <v>17</v>
      </c>
      <c r="F7" s="269"/>
      <c r="G7" s="171" t="s">
        <v>26</v>
      </c>
      <c r="H7" s="271"/>
      <c r="I7" s="273"/>
      <c r="J7" s="275"/>
      <c r="K7" s="171" t="s">
        <v>17</v>
      </c>
      <c r="L7" s="269"/>
      <c r="M7" s="171" t="s">
        <v>26</v>
      </c>
      <c r="N7" s="271"/>
      <c r="O7" s="273"/>
      <c r="P7" s="275"/>
      <c r="Q7" s="171" t="s">
        <v>17</v>
      </c>
      <c r="R7" s="269"/>
      <c r="S7" s="171" t="s">
        <v>26</v>
      </c>
      <c r="T7" s="271"/>
    </row>
    <row r="8" spans="1:20" ht="26.25" customHeight="1" thickBot="1">
      <c r="A8" s="266" t="s">
        <v>19</v>
      </c>
      <c r="B8" s="267"/>
      <c r="C8" s="128">
        <f t="shared" ref="C8:T8" si="0">SUM(C9:C14)</f>
        <v>50</v>
      </c>
      <c r="D8" s="129">
        <f t="shared" si="0"/>
        <v>35057</v>
      </c>
      <c r="E8" s="129">
        <f t="shared" si="0"/>
        <v>0</v>
      </c>
      <c r="F8" s="129">
        <f t="shared" si="0"/>
        <v>24895</v>
      </c>
      <c r="G8" s="129">
        <f t="shared" si="0"/>
        <v>0</v>
      </c>
      <c r="H8" s="130">
        <f t="shared" si="0"/>
        <v>192</v>
      </c>
      <c r="I8" s="128">
        <f t="shared" si="0"/>
        <v>0</v>
      </c>
      <c r="J8" s="129">
        <f t="shared" si="0"/>
        <v>0</v>
      </c>
      <c r="K8" s="129">
        <f t="shared" si="0"/>
        <v>0</v>
      </c>
      <c r="L8" s="129">
        <f t="shared" si="0"/>
        <v>0</v>
      </c>
      <c r="M8" s="129">
        <f t="shared" si="0"/>
        <v>0</v>
      </c>
      <c r="N8" s="131">
        <f t="shared" si="0"/>
        <v>0</v>
      </c>
      <c r="O8" s="132">
        <f t="shared" si="0"/>
        <v>50</v>
      </c>
      <c r="P8" s="129">
        <f t="shared" si="0"/>
        <v>35057</v>
      </c>
      <c r="Q8" s="129">
        <f t="shared" si="0"/>
        <v>0</v>
      </c>
      <c r="R8" s="129">
        <f t="shared" si="0"/>
        <v>24895</v>
      </c>
      <c r="S8" s="129">
        <f t="shared" si="0"/>
        <v>0</v>
      </c>
      <c r="T8" s="131">
        <f t="shared" si="0"/>
        <v>192</v>
      </c>
    </row>
    <row r="9" spans="1:20" ht="26.25" customHeight="1">
      <c r="A9" s="133">
        <v>1</v>
      </c>
      <c r="B9" s="134" t="s">
        <v>66</v>
      </c>
      <c r="C9" s="135">
        <v>22</v>
      </c>
      <c r="D9" s="136">
        <v>4810</v>
      </c>
      <c r="E9" s="136"/>
      <c r="F9" s="136">
        <v>2390</v>
      </c>
      <c r="G9" s="136"/>
      <c r="H9" s="137">
        <v>79</v>
      </c>
      <c r="I9" s="133"/>
      <c r="J9" s="138"/>
      <c r="K9" s="138"/>
      <c r="L9" s="138"/>
      <c r="M9" s="138"/>
      <c r="N9" s="139"/>
      <c r="O9" s="133">
        <f>COUNTIFS(рабочи!M:M,B9)</f>
        <v>22</v>
      </c>
      <c r="P9" s="138">
        <f>SUMIFS(рабочи!I:I,рабочи!M:M,B9)</f>
        <v>4810</v>
      </c>
      <c r="Q9" s="138"/>
      <c r="R9" s="138">
        <f>SUMIFS(рабочи!K:K,рабочи!M:M,B9)</f>
        <v>2390</v>
      </c>
      <c r="S9" s="133"/>
      <c r="T9" s="139">
        <f>SUMIFS(рабочи!O:O,рабочи!M:M,B9)</f>
        <v>79</v>
      </c>
    </row>
    <row r="10" spans="1:20" ht="26.25" customHeight="1">
      <c r="A10" s="140">
        <v>2</v>
      </c>
      <c r="B10" s="141" t="s">
        <v>263</v>
      </c>
      <c r="C10" s="135">
        <v>1</v>
      </c>
      <c r="D10" s="136">
        <v>1000</v>
      </c>
      <c r="E10" s="142"/>
      <c r="F10" s="136">
        <v>500</v>
      </c>
      <c r="G10" s="142"/>
      <c r="H10" s="137">
        <v>10</v>
      </c>
      <c r="I10" s="140"/>
      <c r="J10" s="142"/>
      <c r="K10" s="142"/>
      <c r="L10" s="142"/>
      <c r="M10" s="142"/>
      <c r="N10" s="143"/>
      <c r="O10" s="140">
        <f>COUNTIFS(рабочи!M:M,B10)</f>
        <v>1</v>
      </c>
      <c r="P10" s="142">
        <f>SUMIFS(рабочи!I:I,рабочи!M:M,B10)</f>
        <v>1000</v>
      </c>
      <c r="Q10" s="142"/>
      <c r="R10" s="142">
        <f>SUMIFS(рабочи!K:K,рабочи!M:M,B10)</f>
        <v>500</v>
      </c>
      <c r="S10" s="140"/>
      <c r="T10" s="143">
        <f>SUMIFS(рабочи!O:O,рабочи!M:M,B10)</f>
        <v>10</v>
      </c>
    </row>
    <row r="11" spans="1:20" ht="26.25" customHeight="1">
      <c r="A11" s="140">
        <v>3</v>
      </c>
      <c r="B11" s="141" t="s">
        <v>67</v>
      </c>
      <c r="C11" s="135">
        <v>13</v>
      </c>
      <c r="D11" s="136">
        <v>2180</v>
      </c>
      <c r="E11" s="142"/>
      <c r="F11" s="136">
        <v>1055</v>
      </c>
      <c r="G11" s="142"/>
      <c r="H11" s="137">
        <v>39</v>
      </c>
      <c r="I11" s="140"/>
      <c r="J11" s="142"/>
      <c r="K11" s="142"/>
      <c r="L11" s="142"/>
      <c r="M11" s="142"/>
      <c r="N11" s="143"/>
      <c r="O11" s="140">
        <f>COUNTIFS(рабочи!M:M,B11)</f>
        <v>13</v>
      </c>
      <c r="P11" s="142">
        <f>SUMIFS(рабочи!I:I,рабочи!M:M,B11)</f>
        <v>2180</v>
      </c>
      <c r="Q11" s="142"/>
      <c r="R11" s="142">
        <f>SUMIFS(рабочи!K:K,рабочи!M:M,B11)</f>
        <v>1055</v>
      </c>
      <c r="S11" s="140"/>
      <c r="T11" s="143">
        <f>SUMIFS(рабочи!O:O,рабочи!M:M,B11)</f>
        <v>39</v>
      </c>
    </row>
    <row r="12" spans="1:20" ht="26.25" customHeight="1">
      <c r="A12" s="173">
        <v>4</v>
      </c>
      <c r="B12" s="174" t="s">
        <v>264</v>
      </c>
      <c r="C12" s="135">
        <v>2</v>
      </c>
      <c r="D12" s="136">
        <v>550</v>
      </c>
      <c r="E12" s="142"/>
      <c r="F12" s="136">
        <v>0</v>
      </c>
      <c r="G12" s="142"/>
      <c r="H12" s="137">
        <v>6</v>
      </c>
      <c r="I12" s="140"/>
      <c r="J12" s="142"/>
      <c r="K12" s="142"/>
      <c r="L12" s="142"/>
      <c r="M12" s="142"/>
      <c r="N12" s="143"/>
      <c r="O12" s="140">
        <f>COUNTIFS(рабочи!M:M,B12)</f>
        <v>2</v>
      </c>
      <c r="P12" s="142">
        <f>SUMIFS(рабочи!I:I,рабочи!M:M,B12)</f>
        <v>550</v>
      </c>
      <c r="Q12" s="142"/>
      <c r="R12" s="142">
        <f>SUMIFS(рабочи!K:K,рабочи!M:M,B12)</f>
        <v>0</v>
      </c>
      <c r="S12" s="140"/>
      <c r="T12" s="143">
        <f>SUMIFS(рабочи!O:O,рабочи!M:M,B12)</f>
        <v>6</v>
      </c>
    </row>
    <row r="13" spans="1:20" ht="26.25" customHeight="1" thickBot="1">
      <c r="A13" s="151">
        <v>5</v>
      </c>
      <c r="B13" s="152" t="s">
        <v>68</v>
      </c>
      <c r="C13" s="153">
        <v>12</v>
      </c>
      <c r="D13" s="154">
        <v>26517</v>
      </c>
      <c r="E13" s="155"/>
      <c r="F13" s="154">
        <v>20950</v>
      </c>
      <c r="G13" s="155"/>
      <c r="H13" s="156">
        <v>58</v>
      </c>
      <c r="I13" s="151"/>
      <c r="J13" s="155"/>
      <c r="K13" s="155"/>
      <c r="L13" s="155"/>
      <c r="M13" s="155"/>
      <c r="N13" s="157"/>
      <c r="O13" s="151">
        <f>COUNTIFS(рабочи!M:M,B13)</f>
        <v>12</v>
      </c>
      <c r="P13" s="155">
        <f>SUMIFS(рабочи!I:I,рабочи!M:M,B13)</f>
        <v>26517</v>
      </c>
      <c r="Q13" s="155"/>
      <c r="R13" s="155">
        <f>SUMIFS(рабочи!K:K,рабочи!M:M,B13)</f>
        <v>20950</v>
      </c>
      <c r="S13" s="151"/>
      <c r="T13" s="157">
        <f>SUMIFS(рабочи!O:O,рабочи!M:M,B13)</f>
        <v>58</v>
      </c>
    </row>
    <row r="14" spans="1:20" ht="16.5" thickBot="1"/>
    <row r="15" spans="1:20" ht="16.5" thickBot="1">
      <c r="A15" s="144"/>
      <c r="B15" s="145" t="s">
        <v>157</v>
      </c>
      <c r="C15" s="144"/>
      <c r="D15" s="146"/>
      <c r="E15" s="146"/>
      <c r="F15" s="146"/>
      <c r="G15" s="146"/>
      <c r="H15" s="147"/>
      <c r="I15" s="144"/>
      <c r="J15" s="146"/>
      <c r="K15" s="146"/>
      <c r="L15" s="146"/>
      <c r="M15" s="146"/>
      <c r="N15" s="147"/>
      <c r="O15" s="144"/>
      <c r="P15" s="146"/>
      <c r="Q15" s="146"/>
      <c r="R15" s="146"/>
      <c r="S15" s="146"/>
      <c r="T15" s="147"/>
    </row>
    <row r="16" spans="1:20"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</row>
  </sheetData>
  <mergeCells count="21">
    <mergeCell ref="B2:T2"/>
    <mergeCell ref="R3:T3"/>
    <mergeCell ref="A4:A7"/>
    <mergeCell ref="B4:B7"/>
    <mergeCell ref="C4:H5"/>
    <mergeCell ref="I4:T4"/>
    <mergeCell ref="I5:N5"/>
    <mergeCell ref="O5:T5"/>
    <mergeCell ref="C6:C7"/>
    <mergeCell ref="D6:D7"/>
    <mergeCell ref="O6:O7"/>
    <mergeCell ref="P6:P7"/>
    <mergeCell ref="T6:T7"/>
    <mergeCell ref="A8:B8"/>
    <mergeCell ref="F6:F7"/>
    <mergeCell ref="L6:L7"/>
    <mergeCell ref="R6:R7"/>
    <mergeCell ref="H6:H7"/>
    <mergeCell ref="I6:I7"/>
    <mergeCell ref="J6:J7"/>
    <mergeCell ref="N6:N7"/>
  </mergeCells>
  <conditionalFormatting sqref="A9:A13 C8:T13">
    <cfRule type="cellIs" dxfId="12" priority="1" operator="lessThan">
      <formula>0</formula>
    </cfRule>
    <cfRule type="cellIs" dxfId="11" priority="2" operator="equal">
      <formula>0</formula>
    </cfRule>
  </conditionalFormatting>
  <printOptions horizontalCentered="1"/>
  <pageMargins left="0.27559055118110237" right="0.27559055118110237" top="1.2598425196850394" bottom="0.27559055118110237" header="0.27559055118110237" footer="0.27559055118110237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showZeros="0" view="pageBreakPreview" zoomScale="70" zoomScaleNormal="70" zoomScaleSheetLayoutView="70" workbookViewId="0">
      <selection activeCell="B2" sqref="B2"/>
    </sheetView>
  </sheetViews>
  <sheetFormatPr defaultRowHeight="15.75"/>
  <cols>
    <col min="1" max="1" width="7.85546875" style="93" customWidth="1"/>
    <col min="2" max="2" width="44.85546875" style="93" customWidth="1"/>
    <col min="3" max="3" width="11.5703125" style="93" customWidth="1"/>
    <col min="4" max="4" width="15.140625" style="93" customWidth="1"/>
    <col min="5" max="5" width="11.140625" style="93" customWidth="1"/>
    <col min="6" max="6" width="10.7109375" style="93" customWidth="1"/>
    <col min="7" max="7" width="10.28515625" style="93" customWidth="1"/>
    <col min="8" max="8" width="11.85546875" style="93" customWidth="1"/>
    <col min="9" max="9" width="12" style="93" customWidth="1"/>
    <col min="10" max="10" width="10.85546875" style="93" customWidth="1"/>
    <col min="11" max="16384" width="9.140625" style="93"/>
  </cols>
  <sheetData>
    <row r="1" spans="1:10" ht="99" customHeight="1">
      <c r="B1" s="260" t="s">
        <v>279</v>
      </c>
      <c r="C1" s="260"/>
      <c r="D1" s="260"/>
      <c r="E1" s="260"/>
      <c r="F1" s="260"/>
      <c r="G1" s="260"/>
      <c r="H1" s="260"/>
      <c r="I1" s="260"/>
      <c r="J1" s="260"/>
    </row>
    <row r="2" spans="1:10" ht="16.5" thickBot="1">
      <c r="B2" s="94"/>
      <c r="C2" s="94"/>
      <c r="D2" s="94"/>
      <c r="E2" s="94"/>
      <c r="F2" s="94"/>
      <c r="G2" s="94"/>
      <c r="I2" s="293" t="s">
        <v>49</v>
      </c>
      <c r="J2" s="293"/>
    </row>
    <row r="3" spans="1:10" ht="20.25" customHeight="1" thickBot="1">
      <c r="A3" s="291" t="s">
        <v>33</v>
      </c>
      <c r="B3" s="291" t="s">
        <v>36</v>
      </c>
      <c r="C3" s="259" t="s">
        <v>30</v>
      </c>
      <c r="D3" s="259" t="s">
        <v>150</v>
      </c>
      <c r="E3" s="259" t="s">
        <v>151</v>
      </c>
      <c r="F3" s="259" t="s">
        <v>29</v>
      </c>
      <c r="G3" s="266" t="s">
        <v>28</v>
      </c>
      <c r="H3" s="267"/>
      <c r="I3" s="262"/>
      <c r="J3" s="259" t="s">
        <v>27</v>
      </c>
    </row>
    <row r="4" spans="1:10" ht="47.25" customHeight="1" thickBot="1">
      <c r="A4" s="292"/>
      <c r="B4" s="292"/>
      <c r="C4" s="259"/>
      <c r="D4" s="259"/>
      <c r="E4" s="259"/>
      <c r="F4" s="259"/>
      <c r="G4" s="170" t="s">
        <v>17</v>
      </c>
      <c r="H4" s="172" t="s">
        <v>155</v>
      </c>
      <c r="I4" s="170" t="s">
        <v>26</v>
      </c>
      <c r="J4" s="259"/>
    </row>
    <row r="5" spans="1:10" s="100" customFormat="1" ht="27" customHeight="1" thickBot="1">
      <c r="A5" s="96"/>
      <c r="B5" s="97" t="s">
        <v>37</v>
      </c>
      <c r="C5" s="98">
        <f>+C6+C7+C9+C11+C13+C15+C18+C19+C21</f>
        <v>50</v>
      </c>
      <c r="D5" s="98"/>
      <c r="E5" s="98">
        <f t="shared" ref="E5:J5" si="0">+E6+E7+E9+E11+E13+E15+E18+E19+E21</f>
        <v>3092.8</v>
      </c>
      <c r="F5" s="98">
        <f t="shared" si="0"/>
        <v>35077</v>
      </c>
      <c r="G5" s="98">
        <f t="shared" si="0"/>
        <v>10182</v>
      </c>
      <c r="H5" s="98">
        <f t="shared" si="0"/>
        <v>24895</v>
      </c>
      <c r="I5" s="98">
        <f t="shared" si="0"/>
        <v>0</v>
      </c>
      <c r="J5" s="99">
        <f t="shared" si="0"/>
        <v>192</v>
      </c>
    </row>
    <row r="6" spans="1:10" s="100" customFormat="1">
      <c r="A6" s="101">
        <v>1</v>
      </c>
      <c r="B6" s="102" t="s">
        <v>38</v>
      </c>
      <c r="C6" s="103">
        <f>COUNTIFS(рабочи!E:E,B6)</f>
        <v>8</v>
      </c>
      <c r="D6" s="104" t="s">
        <v>152</v>
      </c>
      <c r="E6" s="104">
        <f>SUMIFS(рабочи!H:H,рабочи!E:E,B6)</f>
        <v>300</v>
      </c>
      <c r="F6" s="104">
        <f>+G6+H6</f>
        <v>230</v>
      </c>
      <c r="G6" s="104">
        <f>SUMIFS(рабочи!J:J,рабочи!E:E,B6)</f>
        <v>80</v>
      </c>
      <c r="H6" s="104">
        <f>SUMIFS(рабочи!K:K,рабочи!E:E,B6)</f>
        <v>150</v>
      </c>
      <c r="I6" s="104">
        <f>SUMIFS(рабочи!L:L,рабочи!E:E,B6)</f>
        <v>0</v>
      </c>
      <c r="J6" s="105">
        <f>SUMIFS(рабочи!O:O,рабочи!E:E,B6)</f>
        <v>20</v>
      </c>
    </row>
    <row r="7" spans="1:10" s="100" customFormat="1">
      <c r="A7" s="106">
        <v>2</v>
      </c>
      <c r="B7" s="107" t="s">
        <v>39</v>
      </c>
      <c r="C7" s="108">
        <f>COUNTIFS(рабочи!E:E,B7)</f>
        <v>9</v>
      </c>
      <c r="D7" s="109" t="s">
        <v>53</v>
      </c>
      <c r="E7" s="109">
        <f>SUMIFS(рабочи!H:H,рабочи!E:E,B7)</f>
        <v>33.699999999999996</v>
      </c>
      <c r="F7" s="109">
        <f t="shared" ref="F7:F22" si="1">+G7+H7</f>
        <v>352</v>
      </c>
      <c r="G7" s="109">
        <f>SUMIFS(рабочи!J:J,рабочи!E:E,B7)</f>
        <v>352</v>
      </c>
      <c r="H7" s="109">
        <f>SUMIFS(рабочи!K:K,рабочи!E:E,B7)</f>
        <v>0</v>
      </c>
      <c r="I7" s="109">
        <f>SUMIFS(рабочи!L:L,рабочи!E:E,B7)</f>
        <v>0</v>
      </c>
      <c r="J7" s="110">
        <f>SUMIFS(рабочи!O:O,рабочи!E:E,B7)</f>
        <v>22</v>
      </c>
    </row>
    <row r="8" spans="1:10">
      <c r="A8" s="111"/>
      <c r="B8" s="112" t="s">
        <v>72</v>
      </c>
      <c r="C8" s="113">
        <f>COUNTIFS(рабочи!F:F,B8)</f>
        <v>9</v>
      </c>
      <c r="D8" s="114" t="s">
        <v>53</v>
      </c>
      <c r="E8" s="114">
        <f>SUMIFS(рабочи!H:H,рабочи!F:F,B8)</f>
        <v>33.699999999999996</v>
      </c>
      <c r="F8" s="109">
        <f t="shared" si="1"/>
        <v>352</v>
      </c>
      <c r="G8" s="109">
        <f>SUMIFS(рабочи!J:J,рабочи!F:F,B8)</f>
        <v>352</v>
      </c>
      <c r="H8" s="109">
        <f>SUMIFS(рабочи!K:K,рабочи!F:F,B8)</f>
        <v>0</v>
      </c>
      <c r="I8" s="109">
        <f>SUMIFS(рабочи!L:L,рабочи!F:F,B8)</f>
        <v>0</v>
      </c>
      <c r="J8" s="115">
        <f>SUMIFS(рабочи!O:O,рабочи!F:F,B8)</f>
        <v>22</v>
      </c>
    </row>
    <row r="9" spans="1:10" s="100" customFormat="1">
      <c r="A9" s="106">
        <v>3</v>
      </c>
      <c r="B9" s="107" t="s">
        <v>40</v>
      </c>
      <c r="C9" s="108">
        <f>COUNTIFS(рабочи!E:E,B9)</f>
        <v>7</v>
      </c>
      <c r="D9" s="109" t="s">
        <v>53</v>
      </c>
      <c r="E9" s="109">
        <f>SUMIFS(рабочи!H:H,рабочи!E:E,B9)</f>
        <v>59.8</v>
      </c>
      <c r="F9" s="109">
        <f t="shared" si="1"/>
        <v>1340</v>
      </c>
      <c r="G9" s="109">
        <f>SUMIFS(рабочи!J:J,рабочи!E:E,B9)</f>
        <v>840</v>
      </c>
      <c r="H9" s="109">
        <f>SUMIFS(рабочи!K:K,рабочи!E:E,B9)</f>
        <v>500</v>
      </c>
      <c r="I9" s="109">
        <f>SUMIFS(рабочи!L:L,рабочи!E:E,B9)</f>
        <v>0</v>
      </c>
      <c r="J9" s="110">
        <f>SUMIFS(рабочи!O:O,рабочи!E:E,B9)</f>
        <v>32</v>
      </c>
    </row>
    <row r="10" spans="1:10">
      <c r="A10" s="111"/>
      <c r="B10" s="112" t="s">
        <v>73</v>
      </c>
      <c r="C10" s="113">
        <f>COUNTIFS(рабочи!F:F,B10)</f>
        <v>7</v>
      </c>
      <c r="D10" s="114" t="s">
        <v>53</v>
      </c>
      <c r="E10" s="114">
        <f>SUMIFS(рабочи!H:H,рабочи!F:F,B10)</f>
        <v>59.8</v>
      </c>
      <c r="F10" s="109">
        <f t="shared" si="1"/>
        <v>1340</v>
      </c>
      <c r="G10" s="109">
        <f>SUMIFS(рабочи!J:J,рабочи!F:F,B10)</f>
        <v>840</v>
      </c>
      <c r="H10" s="109">
        <f>SUMIFS(рабочи!K:K,рабочи!F:F,B10)</f>
        <v>500</v>
      </c>
      <c r="I10" s="109">
        <f>SUMIFS(рабочи!L:L,рабочи!F:F,B10)</f>
        <v>0</v>
      </c>
      <c r="J10" s="115">
        <f>SUMIFS(рабочи!O:O,рабочи!F:F,B10)</f>
        <v>32</v>
      </c>
    </row>
    <row r="11" spans="1:10" s="100" customFormat="1">
      <c r="A11" s="106">
        <v>4</v>
      </c>
      <c r="B11" s="107" t="s">
        <v>41</v>
      </c>
      <c r="C11" s="108">
        <f>COUNTIFS(рабочи!E:E,B11)</f>
        <v>4</v>
      </c>
      <c r="D11" s="109" t="s">
        <v>53</v>
      </c>
      <c r="E11" s="109">
        <f>SUMIFS(рабочи!H:H,рабочи!E:E,B11)</f>
        <v>3.3</v>
      </c>
      <c r="F11" s="109">
        <f t="shared" si="1"/>
        <v>7350</v>
      </c>
      <c r="G11" s="109">
        <f>SUMIFS(рабочи!J:J,рабочи!E:E,B11)</f>
        <v>1350</v>
      </c>
      <c r="H11" s="109">
        <f>SUMIFS(рабочи!K:K,рабочи!E:E,B11)</f>
        <v>6000</v>
      </c>
      <c r="I11" s="109">
        <f>SUMIFS(рабочи!L:L,рабочи!E:E,B11)</f>
        <v>0</v>
      </c>
      <c r="J11" s="110">
        <f>SUMIFS(рабочи!O:O,рабочи!E:E,B11)</f>
        <v>22</v>
      </c>
    </row>
    <row r="12" spans="1:10">
      <c r="A12" s="111"/>
      <c r="B12" s="112" t="s">
        <v>42</v>
      </c>
      <c r="C12" s="113">
        <f>COUNTIFS(рабочи!F:F,B12)</f>
        <v>4</v>
      </c>
      <c r="D12" s="114" t="s">
        <v>53</v>
      </c>
      <c r="E12" s="114">
        <f>SUMIFS(рабочи!H:H,рабочи!F:F,B12)</f>
        <v>3.3</v>
      </c>
      <c r="F12" s="109">
        <f t="shared" si="1"/>
        <v>7350</v>
      </c>
      <c r="G12" s="109">
        <f>SUMIFS(рабочи!J:J,рабочи!F:F,B12)</f>
        <v>1350</v>
      </c>
      <c r="H12" s="109">
        <f>SUMIFS(рабочи!K:K,рабочи!F:F,B12)</f>
        <v>6000</v>
      </c>
      <c r="I12" s="109">
        <f>SUMIFS(рабочи!L:L,рабочи!F:F,B12)</f>
        <v>0</v>
      </c>
      <c r="J12" s="115">
        <f>SUMIFS(рабочи!O:O,рабочи!F:F,B12)</f>
        <v>22</v>
      </c>
    </row>
    <row r="13" spans="1:10" s="100" customFormat="1">
      <c r="A13" s="106">
        <v>5</v>
      </c>
      <c r="B13" s="107" t="s">
        <v>43</v>
      </c>
      <c r="C13" s="108">
        <f>COUNTIFS(рабочи!E:E,B13)</f>
        <v>1</v>
      </c>
      <c r="D13" s="109" t="s">
        <v>204</v>
      </c>
      <c r="E13" s="109">
        <f>SUMIFS(рабочи!H:H,рабочи!E:E,B13)</f>
        <v>400</v>
      </c>
      <c r="F13" s="109">
        <f t="shared" si="1"/>
        <v>50</v>
      </c>
      <c r="G13" s="109">
        <f>SUMIFS(рабочи!J:J,рабочи!E:E,B13)</f>
        <v>50</v>
      </c>
      <c r="H13" s="109">
        <f>SUMIFS(рабочи!K:K,рабочи!E:E,B13)</f>
        <v>0</v>
      </c>
      <c r="I13" s="109">
        <f>SUMIFS(рабочи!L:L,рабочи!E:E,B13)</f>
        <v>0</v>
      </c>
      <c r="J13" s="110">
        <f>SUMIFS(рабочи!O:O,рабочи!E:E,B13)</f>
        <v>2</v>
      </c>
    </row>
    <row r="14" spans="1:10">
      <c r="A14" s="111"/>
      <c r="B14" s="112" t="s">
        <v>200</v>
      </c>
      <c r="C14" s="113">
        <f>COUNTIFS(рабочи!F:F,B14)</f>
        <v>1</v>
      </c>
      <c r="D14" s="109" t="s">
        <v>204</v>
      </c>
      <c r="E14" s="114">
        <f>SUMIFS(рабочи!H:H,рабочи!F:F,B14)</f>
        <v>400</v>
      </c>
      <c r="F14" s="109">
        <f t="shared" si="1"/>
        <v>50</v>
      </c>
      <c r="G14" s="109">
        <f>SUMIFS(рабочи!J:J,рабочи!F:F,B14)</f>
        <v>50</v>
      </c>
      <c r="H14" s="109">
        <f>SUMIFS(рабочи!K:K,рабочи!F:F,B14)</f>
        <v>0</v>
      </c>
      <c r="I14" s="109">
        <f>SUMIFS(рабочи!L:L,рабочи!F:F,B14)</f>
        <v>0</v>
      </c>
      <c r="J14" s="115">
        <f>SUMIFS(рабочи!O:O,рабочи!F:F,B14)</f>
        <v>2</v>
      </c>
    </row>
    <row r="15" spans="1:10" s="100" customFormat="1">
      <c r="A15" s="106">
        <v>6</v>
      </c>
      <c r="B15" s="116" t="s">
        <v>44</v>
      </c>
      <c r="C15" s="108">
        <f>COUNTIFS(рабочи!E:E,B15)</f>
        <v>4</v>
      </c>
      <c r="D15" s="109" t="s">
        <v>154</v>
      </c>
      <c r="E15" s="109">
        <f>SUMIFS(рабочи!H:H,рабочи!E:E,B15)</f>
        <v>230</v>
      </c>
      <c r="F15" s="109">
        <f t="shared" si="1"/>
        <v>11965</v>
      </c>
      <c r="G15" s="109">
        <f>SUMIFS(рабочи!J:J,рабочи!E:E,B15)</f>
        <v>2510</v>
      </c>
      <c r="H15" s="109">
        <f>SUMIFS(рабочи!K:K,рабочи!E:E,B15)</f>
        <v>9455</v>
      </c>
      <c r="I15" s="109">
        <f>SUMIFS(рабочи!L:L,рабочи!E:E,B15)</f>
        <v>0</v>
      </c>
      <c r="J15" s="110">
        <f>SUMIFS(рабочи!O:O,рабочи!E:E,B15)</f>
        <v>18</v>
      </c>
    </row>
    <row r="16" spans="1:10" s="100" customFormat="1">
      <c r="A16" s="106"/>
      <c r="B16" s="117" t="s">
        <v>190</v>
      </c>
      <c r="C16" s="113">
        <f>COUNTIFS(рабочи!F:F,B16)</f>
        <v>2</v>
      </c>
      <c r="D16" s="114" t="s">
        <v>154</v>
      </c>
      <c r="E16" s="114">
        <f>SUMIFS(рабочи!H:H,рабочи!F:F,B16)</f>
        <v>20</v>
      </c>
      <c r="F16" s="109">
        <f t="shared" si="1"/>
        <v>235</v>
      </c>
      <c r="G16" s="109">
        <f>SUMIFS(рабочи!J:J,рабочи!F:F,B16)</f>
        <v>160</v>
      </c>
      <c r="H16" s="109">
        <f>SUMIFS(рабочи!K:K,рабочи!F:F,B16)</f>
        <v>75</v>
      </c>
      <c r="I16" s="109">
        <f>SUMIFS(рабочи!L:L,рабочи!F:F,B16)</f>
        <v>0</v>
      </c>
      <c r="J16" s="115">
        <f>SUMIFS(рабочи!O:O,рабочи!F:F,B16)</f>
        <v>5</v>
      </c>
    </row>
    <row r="17" spans="1:10" s="100" customFormat="1">
      <c r="A17" s="106"/>
      <c r="B17" s="117" t="s">
        <v>201</v>
      </c>
      <c r="C17" s="113">
        <f>COUNTIFS(рабочи!F:F,B17)</f>
        <v>2</v>
      </c>
      <c r="D17" s="114" t="s">
        <v>154</v>
      </c>
      <c r="E17" s="114">
        <f>SUMIFS(рабочи!H:H,рабочи!F:F,B17)</f>
        <v>210</v>
      </c>
      <c r="F17" s="109">
        <f t="shared" si="1"/>
        <v>11730</v>
      </c>
      <c r="G17" s="109">
        <f>SUMIFS(рабочи!J:J,рабочи!F:F,B17)</f>
        <v>2350</v>
      </c>
      <c r="H17" s="109">
        <f>SUMIFS(рабочи!K:K,рабочи!F:F,B17)</f>
        <v>9380</v>
      </c>
      <c r="I17" s="109">
        <f>SUMIFS(рабочи!L:L,рабочи!F:F,B17)</f>
        <v>0</v>
      </c>
      <c r="J17" s="115">
        <f>SUMIFS(рабочи!O:O,рабочи!F:F,B17)</f>
        <v>13</v>
      </c>
    </row>
    <row r="18" spans="1:10" s="100" customFormat="1">
      <c r="A18" s="106">
        <v>7</v>
      </c>
      <c r="B18" s="116" t="s">
        <v>45</v>
      </c>
      <c r="C18" s="108">
        <f>COUNTIFS(рабочи!E:E,B18)</f>
        <v>5</v>
      </c>
      <c r="D18" s="109" t="s">
        <v>93</v>
      </c>
      <c r="E18" s="109">
        <f>SUMIFS(рабочи!H:H,рабочи!E:E,B18)</f>
        <v>1650</v>
      </c>
      <c r="F18" s="109">
        <f t="shared" si="1"/>
        <v>2200</v>
      </c>
      <c r="G18" s="109">
        <f>SUMIFS(рабочи!J:J,рабочи!E:E,B18)</f>
        <v>1350</v>
      </c>
      <c r="H18" s="109">
        <f>SUMIFS(рабочи!K:K,рабочи!E:E,B18)</f>
        <v>850</v>
      </c>
      <c r="I18" s="109">
        <f>SUMIFS(рабочи!L:L,рабочи!E:E,B18)</f>
        <v>0</v>
      </c>
      <c r="J18" s="110">
        <f>SUMIFS(рабочи!O:O,рабочи!E:E,B18)</f>
        <v>14</v>
      </c>
    </row>
    <row r="19" spans="1:10" s="100" customFormat="1">
      <c r="A19" s="106">
        <v>8</v>
      </c>
      <c r="B19" s="116" t="s">
        <v>46</v>
      </c>
      <c r="C19" s="108">
        <f>COUNTIFS(рабочи!E:E,B19)</f>
        <v>2</v>
      </c>
      <c r="D19" s="109" t="s">
        <v>53</v>
      </c>
      <c r="E19" s="109">
        <f>SUMIFS(рабочи!H:H,рабочи!E:E,B19)</f>
        <v>100</v>
      </c>
      <c r="F19" s="109">
        <f t="shared" si="1"/>
        <v>1350</v>
      </c>
      <c r="G19" s="109">
        <f>SUMIFS(рабочи!J:J,рабочи!E:E,B19)</f>
        <v>850</v>
      </c>
      <c r="H19" s="109">
        <f>SUMIFS(рабочи!K:K,рабочи!E:E,B19)</f>
        <v>500</v>
      </c>
      <c r="I19" s="109">
        <f>SUMIFS(рабочи!L:L,рабочи!E:E,B19)</f>
        <v>0</v>
      </c>
      <c r="J19" s="110">
        <f>SUMIFS(рабочи!O:O,рабочи!E:E,B19)</f>
        <v>20</v>
      </c>
    </row>
    <row r="20" spans="1:10">
      <c r="A20" s="111"/>
      <c r="B20" s="117" t="s">
        <v>144</v>
      </c>
      <c r="C20" s="113">
        <f>COUNTIFS(рабочи!F:F,B20)</f>
        <v>2</v>
      </c>
      <c r="D20" s="114" t="s">
        <v>53</v>
      </c>
      <c r="E20" s="114">
        <f>SUMIFS(рабочи!H:H,рабочи!F:F,B20)</f>
        <v>100</v>
      </c>
      <c r="F20" s="109">
        <f t="shared" si="1"/>
        <v>1350</v>
      </c>
      <c r="G20" s="109">
        <f>SUMIFS(рабочи!J:J,рабочи!F:F,B20)</f>
        <v>850</v>
      </c>
      <c r="H20" s="109">
        <f>SUMIFS(рабочи!K:K,рабочи!F:F,B20)</f>
        <v>500</v>
      </c>
      <c r="I20" s="109">
        <f>SUMIFS(рабочи!L:L,рабочи!F:F,B20)</f>
        <v>0</v>
      </c>
      <c r="J20" s="115">
        <f>SUMIFS(рабочи!O:O,рабочи!F:F,B20)</f>
        <v>20</v>
      </c>
    </row>
    <row r="21" spans="1:10" s="100" customFormat="1">
      <c r="A21" s="106">
        <v>9</v>
      </c>
      <c r="B21" s="116" t="s">
        <v>47</v>
      </c>
      <c r="C21" s="108">
        <f>COUNTIFS(рабочи!E:E,B21)</f>
        <v>10</v>
      </c>
      <c r="D21" s="109" t="s">
        <v>153</v>
      </c>
      <c r="E21" s="109">
        <f>SUMIFS(рабочи!H:H,рабочи!E:E,B21)</f>
        <v>316</v>
      </c>
      <c r="F21" s="109">
        <f t="shared" si="1"/>
        <v>10240</v>
      </c>
      <c r="G21" s="109">
        <f>SUMIFS(рабочи!J:J,рабочи!E:E,B21)</f>
        <v>2800</v>
      </c>
      <c r="H21" s="109">
        <f>SUMIFS(рабочи!K:K,рабочи!E:E,B21)</f>
        <v>7440</v>
      </c>
      <c r="I21" s="109">
        <f>SUMIFS(рабочи!L:L,рабочи!E:E,B21)</f>
        <v>0</v>
      </c>
      <c r="J21" s="110">
        <f>SUMIFS(рабочи!O:O,рабочи!E:E,B21)</f>
        <v>42</v>
      </c>
    </row>
    <row r="22" spans="1:10" ht="16.5" thickBot="1">
      <c r="A22" s="118"/>
      <c r="B22" s="119" t="s">
        <v>48</v>
      </c>
      <c r="C22" s="120">
        <f>COUNTIFS(рабочи!F:F,B22)</f>
        <v>10</v>
      </c>
      <c r="D22" s="121" t="s">
        <v>153</v>
      </c>
      <c r="E22" s="121">
        <f>SUMIFS(рабочи!H:H,рабочи!F:F,B22)</f>
        <v>316</v>
      </c>
      <c r="F22" s="122">
        <f t="shared" si="1"/>
        <v>10240</v>
      </c>
      <c r="G22" s="122">
        <f>SUMIFS(рабочи!J:J,рабочи!F:F,B22)</f>
        <v>2800</v>
      </c>
      <c r="H22" s="122">
        <f>SUMIFS(рабочи!K:K,рабочи!F:F,B22)</f>
        <v>7440</v>
      </c>
      <c r="I22" s="122">
        <f>SUMIFS(рабочи!L:L,рабочи!F:F,B22)</f>
        <v>0</v>
      </c>
      <c r="J22" s="123">
        <f>SUMIFS(рабочи!O:O,рабочи!F:F,B22)</f>
        <v>42</v>
      </c>
    </row>
  </sheetData>
  <mergeCells count="10">
    <mergeCell ref="A3:A4"/>
    <mergeCell ref="B1:J1"/>
    <mergeCell ref="D3:D4"/>
    <mergeCell ref="E3:E4"/>
    <mergeCell ref="G3:I3"/>
    <mergeCell ref="B3:B4"/>
    <mergeCell ref="C3:C4"/>
    <mergeCell ref="F3:F4"/>
    <mergeCell ref="J3:J4"/>
    <mergeCell ref="I2:J2"/>
  </mergeCells>
  <conditionalFormatting sqref="C5:J5">
    <cfRule type="cellIs" dxfId="10" priority="44" operator="lessThan">
      <formula>0</formula>
    </cfRule>
    <cfRule type="cellIs" dxfId="9" priority="45" operator="equal">
      <formula>0</formula>
    </cfRule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97" orientation="landscape" r:id="rId1"/>
  <ignoredErrors>
    <ignoredError sqref="C9 G9:J9 C11 G11:I11 J11 G13:J13 G15:J15 C15 C13 C21 G21:J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N93"/>
  <sheetViews>
    <sheetView showZeros="0" view="pageBreakPreview" topLeftCell="A19" zoomScale="70" zoomScaleSheetLayoutView="70" workbookViewId="0">
      <selection activeCell="D10" sqref="D10"/>
    </sheetView>
  </sheetViews>
  <sheetFormatPr defaultRowHeight="15.75"/>
  <cols>
    <col min="1" max="1" width="4.42578125" style="168" customWidth="1"/>
    <col min="2" max="2" width="7.28515625" style="168" customWidth="1"/>
    <col min="3" max="3" width="10.85546875" style="168" customWidth="1"/>
    <col min="4" max="4" width="48" style="168" customWidth="1"/>
    <col min="5" max="5" width="34.28515625" style="168" customWidth="1"/>
    <col min="6" max="6" width="11.85546875" style="168" customWidth="1"/>
    <col min="7" max="7" width="13.7109375" style="168" customWidth="1"/>
    <col min="8" max="8" width="13.5703125" style="168" customWidth="1"/>
    <col min="9" max="9" width="13.7109375" style="168" customWidth="1"/>
    <col min="10" max="10" width="12.85546875" style="168" customWidth="1"/>
    <col min="11" max="11" width="16.42578125" style="168" customWidth="1"/>
    <col min="12" max="12" width="25.5703125" style="168" customWidth="1"/>
    <col min="13" max="13" width="19.42578125" style="168" customWidth="1"/>
    <col min="14" max="14" width="10.85546875" style="168" customWidth="1"/>
    <col min="15" max="16384" width="9.140625" style="168"/>
  </cols>
  <sheetData>
    <row r="2" spans="2:14">
      <c r="J2" s="243"/>
      <c r="K2" s="243"/>
      <c r="L2" s="243"/>
      <c r="M2" s="243"/>
      <c r="N2" s="243"/>
    </row>
    <row r="3" spans="2:14" ht="67.5" customHeight="1">
      <c r="B3" s="244" t="s">
        <v>278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14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45" t="s">
        <v>49</v>
      </c>
      <c r="N5" s="245"/>
    </row>
    <row r="6" spans="2:14" ht="29.25" customHeight="1">
      <c r="B6" s="242" t="s">
        <v>33</v>
      </c>
      <c r="C6" s="242" t="s">
        <v>156</v>
      </c>
      <c r="D6" s="242" t="s">
        <v>266</v>
      </c>
      <c r="E6" s="242" t="s">
        <v>267</v>
      </c>
      <c r="F6" s="242" t="s">
        <v>268</v>
      </c>
      <c r="G6" s="242"/>
      <c r="H6" s="242" t="s">
        <v>269</v>
      </c>
      <c r="I6" s="242" t="s">
        <v>86</v>
      </c>
      <c r="J6" s="242"/>
      <c r="K6" s="242"/>
      <c r="L6" s="242" t="s">
        <v>87</v>
      </c>
      <c r="M6" s="242" t="s">
        <v>88</v>
      </c>
      <c r="N6" s="242" t="s">
        <v>89</v>
      </c>
    </row>
    <row r="7" spans="2:14" ht="57.75" customHeight="1">
      <c r="B7" s="242"/>
      <c r="C7" s="242"/>
      <c r="D7" s="242"/>
      <c r="E7" s="242"/>
      <c r="F7" s="175" t="s">
        <v>90</v>
      </c>
      <c r="G7" s="175" t="s">
        <v>270</v>
      </c>
      <c r="H7" s="242"/>
      <c r="I7" s="193" t="s">
        <v>142</v>
      </c>
      <c r="J7" s="193" t="s">
        <v>143</v>
      </c>
      <c r="K7" s="175" t="s">
        <v>203</v>
      </c>
      <c r="L7" s="242"/>
      <c r="M7" s="242"/>
      <c r="N7" s="242"/>
    </row>
    <row r="8" spans="2:14" s="169" customFormat="1" ht="33" customHeight="1">
      <c r="B8" s="176"/>
      <c r="C8" s="294" t="s">
        <v>277</v>
      </c>
      <c r="D8" s="294"/>
      <c r="E8" s="294"/>
      <c r="F8" s="177"/>
      <c r="G8" s="176">
        <f>+G9+G18+G28+G36+G41+G43+G48+G54+G57</f>
        <v>3092.8</v>
      </c>
      <c r="H8" s="176">
        <f t="shared" ref="H8:K8" si="0">+H9+H18+H28+H36+H41+H43+H48+H54+H57</f>
        <v>35057</v>
      </c>
      <c r="I8" s="176">
        <f t="shared" si="0"/>
        <v>10182</v>
      </c>
      <c r="J8" s="176">
        <f t="shared" si="0"/>
        <v>24895</v>
      </c>
      <c r="K8" s="176">
        <f t="shared" si="0"/>
        <v>0</v>
      </c>
      <c r="L8" s="176"/>
      <c r="M8" s="176"/>
      <c r="N8" s="176">
        <f>+N9+N18+N28+N36+N41+N43+N48+N54+N57</f>
        <v>192</v>
      </c>
    </row>
    <row r="9" spans="2:14" s="51" customFormat="1" ht="31.5" customHeight="1">
      <c r="B9" s="176">
        <v>8</v>
      </c>
      <c r="C9" s="294" t="s">
        <v>38</v>
      </c>
      <c r="D9" s="294"/>
      <c r="E9" s="294"/>
      <c r="F9" s="177"/>
      <c r="G9" s="176">
        <f>SUM(G10:G17)</f>
        <v>300</v>
      </c>
      <c r="H9" s="176">
        <f t="shared" ref="H9:N9" si="1">SUM(H10:H17)</f>
        <v>230</v>
      </c>
      <c r="I9" s="176">
        <f t="shared" si="1"/>
        <v>80</v>
      </c>
      <c r="J9" s="176">
        <f t="shared" si="1"/>
        <v>150</v>
      </c>
      <c r="K9" s="176">
        <f t="shared" si="1"/>
        <v>0</v>
      </c>
      <c r="L9" s="176"/>
      <c r="M9" s="176"/>
      <c r="N9" s="176">
        <f t="shared" si="1"/>
        <v>20</v>
      </c>
    </row>
    <row r="10" spans="2:14" ht="31.5" customHeight="1">
      <c r="B10" s="178">
        <v>1</v>
      </c>
      <c r="C10" s="179" t="s">
        <v>191</v>
      </c>
      <c r="D10" s="179" t="s">
        <v>208</v>
      </c>
      <c r="E10" s="180" t="s">
        <v>92</v>
      </c>
      <c r="F10" s="179" t="s">
        <v>199</v>
      </c>
      <c r="G10" s="179">
        <v>30</v>
      </c>
      <c r="H10" s="181">
        <v>30</v>
      </c>
      <c r="I10" s="181">
        <v>5</v>
      </c>
      <c r="J10" s="181">
        <v>25</v>
      </c>
      <c r="K10" s="181"/>
      <c r="L10" s="179" t="s">
        <v>67</v>
      </c>
      <c r="M10" s="182">
        <v>43586</v>
      </c>
      <c r="N10" s="181">
        <v>3</v>
      </c>
    </row>
    <row r="11" spans="2:14" ht="31.5" customHeight="1">
      <c r="B11" s="178">
        <f t="shared" ref="B11:B67" si="2">+B10+1</f>
        <v>2</v>
      </c>
      <c r="C11" s="179" t="s">
        <v>191</v>
      </c>
      <c r="D11" s="179" t="s">
        <v>209</v>
      </c>
      <c r="E11" s="180" t="s">
        <v>92</v>
      </c>
      <c r="F11" s="179" t="s">
        <v>199</v>
      </c>
      <c r="G11" s="179">
        <v>30</v>
      </c>
      <c r="H11" s="181">
        <v>30</v>
      </c>
      <c r="I11" s="181">
        <v>5</v>
      </c>
      <c r="J11" s="181">
        <v>25</v>
      </c>
      <c r="K11" s="181"/>
      <c r="L11" s="179" t="s">
        <v>67</v>
      </c>
      <c r="M11" s="182">
        <v>43586</v>
      </c>
      <c r="N11" s="181">
        <v>3</v>
      </c>
    </row>
    <row r="12" spans="2:14" ht="31.5" customHeight="1">
      <c r="B12" s="178">
        <f t="shared" si="2"/>
        <v>3</v>
      </c>
      <c r="C12" s="179" t="s">
        <v>191</v>
      </c>
      <c r="D12" s="179" t="s">
        <v>271</v>
      </c>
      <c r="E12" s="180" t="s">
        <v>92</v>
      </c>
      <c r="F12" s="179" t="s">
        <v>199</v>
      </c>
      <c r="G12" s="179">
        <v>60</v>
      </c>
      <c r="H12" s="181">
        <v>30</v>
      </c>
      <c r="I12" s="181">
        <v>30</v>
      </c>
      <c r="J12" s="181"/>
      <c r="K12" s="181"/>
      <c r="L12" s="179" t="s">
        <v>67</v>
      </c>
      <c r="M12" s="182">
        <v>43586</v>
      </c>
      <c r="N12" s="181">
        <v>3</v>
      </c>
    </row>
    <row r="13" spans="2:14" ht="31.5" customHeight="1">
      <c r="B13" s="178">
        <f t="shared" si="2"/>
        <v>4</v>
      </c>
      <c r="C13" s="179" t="s">
        <v>191</v>
      </c>
      <c r="D13" s="179" t="s">
        <v>272</v>
      </c>
      <c r="E13" s="180" t="s">
        <v>92</v>
      </c>
      <c r="F13" s="179" t="s">
        <v>199</v>
      </c>
      <c r="G13" s="179">
        <v>40</v>
      </c>
      <c r="H13" s="181">
        <v>20</v>
      </c>
      <c r="I13" s="181">
        <v>20</v>
      </c>
      <c r="J13" s="181"/>
      <c r="K13" s="181"/>
      <c r="L13" s="179" t="s">
        <v>67</v>
      </c>
      <c r="M13" s="182">
        <v>43586</v>
      </c>
      <c r="N13" s="181">
        <v>2</v>
      </c>
    </row>
    <row r="14" spans="2:14" ht="31.5" customHeight="1">
      <c r="B14" s="178">
        <f t="shared" si="2"/>
        <v>5</v>
      </c>
      <c r="C14" s="179" t="s">
        <v>191</v>
      </c>
      <c r="D14" s="179" t="s">
        <v>212</v>
      </c>
      <c r="E14" s="180" t="s">
        <v>92</v>
      </c>
      <c r="F14" s="179" t="s">
        <v>199</v>
      </c>
      <c r="G14" s="179">
        <v>40</v>
      </c>
      <c r="H14" s="181">
        <v>30</v>
      </c>
      <c r="I14" s="181">
        <v>5</v>
      </c>
      <c r="J14" s="181">
        <v>25</v>
      </c>
      <c r="K14" s="181"/>
      <c r="L14" s="179" t="s">
        <v>67</v>
      </c>
      <c r="M14" s="182">
        <v>43586</v>
      </c>
      <c r="N14" s="181">
        <v>2</v>
      </c>
    </row>
    <row r="15" spans="2:14" ht="31.5" customHeight="1">
      <c r="B15" s="178">
        <f t="shared" si="2"/>
        <v>6</v>
      </c>
      <c r="C15" s="179" t="s">
        <v>191</v>
      </c>
      <c r="D15" s="179" t="s">
        <v>213</v>
      </c>
      <c r="E15" s="180" t="s">
        <v>92</v>
      </c>
      <c r="F15" s="179" t="s">
        <v>199</v>
      </c>
      <c r="G15" s="179">
        <v>30</v>
      </c>
      <c r="H15" s="181">
        <v>30</v>
      </c>
      <c r="I15" s="181">
        <v>5</v>
      </c>
      <c r="J15" s="181">
        <v>25</v>
      </c>
      <c r="K15" s="181"/>
      <c r="L15" s="179" t="s">
        <v>67</v>
      </c>
      <c r="M15" s="182">
        <v>43586</v>
      </c>
      <c r="N15" s="181">
        <v>3</v>
      </c>
    </row>
    <row r="16" spans="2:14" ht="31.5" customHeight="1">
      <c r="B16" s="178">
        <f t="shared" si="2"/>
        <v>7</v>
      </c>
      <c r="C16" s="179" t="s">
        <v>191</v>
      </c>
      <c r="D16" s="179" t="s">
        <v>214</v>
      </c>
      <c r="E16" s="180" t="s">
        <v>92</v>
      </c>
      <c r="F16" s="179" t="s">
        <v>199</v>
      </c>
      <c r="G16" s="179">
        <v>30</v>
      </c>
      <c r="H16" s="181">
        <v>30</v>
      </c>
      <c r="I16" s="181">
        <v>5</v>
      </c>
      <c r="J16" s="181">
        <v>25</v>
      </c>
      <c r="K16" s="181"/>
      <c r="L16" s="179" t="s">
        <v>67</v>
      </c>
      <c r="M16" s="182">
        <v>43586</v>
      </c>
      <c r="N16" s="181">
        <v>2</v>
      </c>
    </row>
    <row r="17" spans="2:14" ht="31.5" customHeight="1">
      <c r="B17" s="178">
        <f t="shared" si="2"/>
        <v>8</v>
      </c>
      <c r="C17" s="179" t="s">
        <v>194</v>
      </c>
      <c r="D17" s="179" t="s">
        <v>215</v>
      </c>
      <c r="E17" s="180" t="s">
        <v>92</v>
      </c>
      <c r="F17" s="179" t="s">
        <v>199</v>
      </c>
      <c r="G17" s="179">
        <v>40</v>
      </c>
      <c r="H17" s="181">
        <v>30</v>
      </c>
      <c r="I17" s="181">
        <v>5</v>
      </c>
      <c r="J17" s="181">
        <v>25</v>
      </c>
      <c r="K17" s="181"/>
      <c r="L17" s="179" t="s">
        <v>68</v>
      </c>
      <c r="M17" s="182">
        <v>43586</v>
      </c>
      <c r="N17" s="181">
        <v>2</v>
      </c>
    </row>
    <row r="18" spans="2:14" s="169" customFormat="1" ht="31.5" customHeight="1">
      <c r="B18" s="176">
        <v>9</v>
      </c>
      <c r="C18" s="294" t="s">
        <v>39</v>
      </c>
      <c r="D18" s="294"/>
      <c r="E18" s="294"/>
      <c r="F18" s="177"/>
      <c r="G18" s="176">
        <f>SUM(G19:G27)</f>
        <v>33.699999999999996</v>
      </c>
      <c r="H18" s="176">
        <f t="shared" ref="H18:N18" si="3">SUM(H19:H27)</f>
        <v>352</v>
      </c>
      <c r="I18" s="176">
        <f t="shared" si="3"/>
        <v>352</v>
      </c>
      <c r="J18" s="176">
        <f t="shared" si="3"/>
        <v>0</v>
      </c>
      <c r="K18" s="176">
        <f t="shared" si="3"/>
        <v>0</v>
      </c>
      <c r="L18" s="176"/>
      <c r="M18" s="176"/>
      <c r="N18" s="176">
        <f t="shared" si="3"/>
        <v>22</v>
      </c>
    </row>
    <row r="19" spans="2:14" ht="31.5" customHeight="1">
      <c r="B19" s="178">
        <v>1</v>
      </c>
      <c r="C19" s="179" t="s">
        <v>193</v>
      </c>
      <c r="D19" s="179" t="s">
        <v>283</v>
      </c>
      <c r="E19" s="183" t="s">
        <v>72</v>
      </c>
      <c r="F19" s="179" t="s">
        <v>53</v>
      </c>
      <c r="G19" s="179">
        <v>4.9000000000000004</v>
      </c>
      <c r="H19" s="181">
        <v>50</v>
      </c>
      <c r="I19" s="181">
        <v>50</v>
      </c>
      <c r="J19" s="181"/>
      <c r="K19" s="181"/>
      <c r="L19" s="179" t="s">
        <v>66</v>
      </c>
      <c r="M19" s="182">
        <v>43556</v>
      </c>
      <c r="N19" s="181">
        <v>3</v>
      </c>
    </row>
    <row r="20" spans="2:14" ht="31.5" customHeight="1">
      <c r="B20" s="178">
        <f t="shared" si="2"/>
        <v>2</v>
      </c>
      <c r="C20" s="179" t="s">
        <v>193</v>
      </c>
      <c r="D20" s="179" t="s">
        <v>284</v>
      </c>
      <c r="E20" s="183" t="s">
        <v>72</v>
      </c>
      <c r="F20" s="179" t="s">
        <v>53</v>
      </c>
      <c r="G20" s="179">
        <v>5</v>
      </c>
      <c r="H20" s="181">
        <v>50</v>
      </c>
      <c r="I20" s="181">
        <v>50</v>
      </c>
      <c r="J20" s="181"/>
      <c r="K20" s="181"/>
      <c r="L20" s="179" t="s">
        <v>67</v>
      </c>
      <c r="M20" s="182">
        <v>43556</v>
      </c>
      <c r="N20" s="181">
        <v>3</v>
      </c>
    </row>
    <row r="21" spans="2:14" ht="31.5" customHeight="1">
      <c r="B21" s="178">
        <f t="shared" si="2"/>
        <v>3</v>
      </c>
      <c r="C21" s="179" t="s">
        <v>191</v>
      </c>
      <c r="D21" s="179" t="s">
        <v>285</v>
      </c>
      <c r="E21" s="183" t="s">
        <v>72</v>
      </c>
      <c r="F21" s="179" t="s">
        <v>53</v>
      </c>
      <c r="G21" s="179">
        <v>5</v>
      </c>
      <c r="H21" s="181">
        <v>50</v>
      </c>
      <c r="I21" s="181">
        <v>50</v>
      </c>
      <c r="J21" s="181"/>
      <c r="K21" s="181"/>
      <c r="L21" s="179" t="s">
        <v>66</v>
      </c>
      <c r="M21" s="182">
        <v>43556</v>
      </c>
      <c r="N21" s="181">
        <v>3</v>
      </c>
    </row>
    <row r="22" spans="2:14" ht="31.5" customHeight="1">
      <c r="B22" s="178">
        <f t="shared" si="2"/>
        <v>4</v>
      </c>
      <c r="C22" s="179" t="s">
        <v>191</v>
      </c>
      <c r="D22" s="179" t="s">
        <v>286</v>
      </c>
      <c r="E22" s="183" t="s">
        <v>72</v>
      </c>
      <c r="F22" s="179" t="s">
        <v>53</v>
      </c>
      <c r="G22" s="179">
        <v>2.5</v>
      </c>
      <c r="H22" s="181">
        <v>30</v>
      </c>
      <c r="I22" s="181">
        <v>30</v>
      </c>
      <c r="J22" s="181"/>
      <c r="K22" s="181"/>
      <c r="L22" s="179" t="s">
        <v>66</v>
      </c>
      <c r="M22" s="182">
        <v>43556</v>
      </c>
      <c r="N22" s="181">
        <v>2</v>
      </c>
    </row>
    <row r="23" spans="2:14" ht="31.5" customHeight="1">
      <c r="B23" s="178">
        <f t="shared" si="2"/>
        <v>5</v>
      </c>
      <c r="C23" s="179" t="s">
        <v>191</v>
      </c>
      <c r="D23" s="179" t="s">
        <v>301</v>
      </c>
      <c r="E23" s="183" t="s">
        <v>72</v>
      </c>
      <c r="F23" s="179" t="s">
        <v>53</v>
      </c>
      <c r="G23" s="179">
        <v>5</v>
      </c>
      <c r="H23" s="181">
        <v>50</v>
      </c>
      <c r="I23" s="181">
        <v>50</v>
      </c>
      <c r="J23" s="181"/>
      <c r="K23" s="181"/>
      <c r="L23" s="179" t="s">
        <v>66</v>
      </c>
      <c r="M23" s="182">
        <v>43556</v>
      </c>
      <c r="N23" s="181">
        <v>3</v>
      </c>
    </row>
    <row r="24" spans="2:14" ht="31.5" customHeight="1">
      <c r="B24" s="178">
        <f t="shared" si="2"/>
        <v>6</v>
      </c>
      <c r="C24" s="179" t="s">
        <v>192</v>
      </c>
      <c r="D24" s="179" t="s">
        <v>287</v>
      </c>
      <c r="E24" s="183" t="s">
        <v>72</v>
      </c>
      <c r="F24" s="179" t="s">
        <v>53</v>
      </c>
      <c r="G24" s="179">
        <v>3.7</v>
      </c>
      <c r="H24" s="181">
        <v>40</v>
      </c>
      <c r="I24" s="181">
        <v>40</v>
      </c>
      <c r="J24" s="181"/>
      <c r="K24" s="181"/>
      <c r="L24" s="179" t="s">
        <v>66</v>
      </c>
      <c r="M24" s="182">
        <v>43556</v>
      </c>
      <c r="N24" s="181">
        <v>2</v>
      </c>
    </row>
    <row r="25" spans="2:14" ht="31.5" customHeight="1">
      <c r="B25" s="178">
        <f t="shared" si="2"/>
        <v>7</v>
      </c>
      <c r="C25" s="179" t="s">
        <v>192</v>
      </c>
      <c r="D25" s="179" t="s">
        <v>288</v>
      </c>
      <c r="E25" s="183" t="s">
        <v>72</v>
      </c>
      <c r="F25" s="179" t="s">
        <v>53</v>
      </c>
      <c r="G25" s="179">
        <v>2.4</v>
      </c>
      <c r="H25" s="181">
        <v>30</v>
      </c>
      <c r="I25" s="181">
        <v>30</v>
      </c>
      <c r="J25" s="181"/>
      <c r="K25" s="181"/>
      <c r="L25" s="179" t="s">
        <v>66</v>
      </c>
      <c r="M25" s="182">
        <v>43556</v>
      </c>
      <c r="N25" s="181">
        <v>2</v>
      </c>
    </row>
    <row r="26" spans="2:14" ht="31.5" customHeight="1">
      <c r="B26" s="178">
        <f t="shared" si="2"/>
        <v>8</v>
      </c>
      <c r="C26" s="179" t="s">
        <v>194</v>
      </c>
      <c r="D26" s="179" t="s">
        <v>289</v>
      </c>
      <c r="E26" s="183" t="s">
        <v>72</v>
      </c>
      <c r="F26" s="179" t="s">
        <v>53</v>
      </c>
      <c r="G26" s="179">
        <v>3.5</v>
      </c>
      <c r="H26" s="181">
        <v>27</v>
      </c>
      <c r="I26" s="181">
        <v>27</v>
      </c>
      <c r="J26" s="181"/>
      <c r="K26" s="181"/>
      <c r="L26" s="179" t="s">
        <v>68</v>
      </c>
      <c r="M26" s="182">
        <v>43556</v>
      </c>
      <c r="N26" s="181">
        <v>2</v>
      </c>
    </row>
    <row r="27" spans="2:14" ht="31.5" customHeight="1">
      <c r="B27" s="178">
        <f t="shared" si="2"/>
        <v>9</v>
      </c>
      <c r="C27" s="179" t="s">
        <v>194</v>
      </c>
      <c r="D27" s="179" t="s">
        <v>300</v>
      </c>
      <c r="E27" s="183" t="s">
        <v>72</v>
      </c>
      <c r="F27" s="179" t="s">
        <v>53</v>
      </c>
      <c r="G27" s="179">
        <v>1.7</v>
      </c>
      <c r="H27" s="181">
        <v>25</v>
      </c>
      <c r="I27" s="181">
        <v>25</v>
      </c>
      <c r="J27" s="181"/>
      <c r="K27" s="181"/>
      <c r="L27" s="179" t="s">
        <v>68</v>
      </c>
      <c r="M27" s="182">
        <v>43556</v>
      </c>
      <c r="N27" s="181">
        <v>2</v>
      </c>
    </row>
    <row r="28" spans="2:14" s="169" customFormat="1" ht="31.5" customHeight="1">
      <c r="B28" s="176">
        <v>7</v>
      </c>
      <c r="C28" s="294" t="s">
        <v>40</v>
      </c>
      <c r="D28" s="294"/>
      <c r="E28" s="294"/>
      <c r="F28" s="177"/>
      <c r="G28" s="176">
        <f>SUM(G29:G35)</f>
        <v>59.8</v>
      </c>
      <c r="H28" s="176">
        <f t="shared" ref="H28:N28" si="4">SUM(H29:H35)</f>
        <v>1340</v>
      </c>
      <c r="I28" s="176">
        <f t="shared" si="4"/>
        <v>840</v>
      </c>
      <c r="J28" s="176">
        <f t="shared" si="4"/>
        <v>500</v>
      </c>
      <c r="K28" s="176">
        <f t="shared" si="4"/>
        <v>0</v>
      </c>
      <c r="L28" s="176"/>
      <c r="M28" s="176"/>
      <c r="N28" s="176">
        <f t="shared" si="4"/>
        <v>32</v>
      </c>
    </row>
    <row r="29" spans="2:14" ht="31.5" customHeight="1">
      <c r="B29" s="178">
        <v>1</v>
      </c>
      <c r="C29" s="179" t="s">
        <v>192</v>
      </c>
      <c r="D29" s="179" t="s">
        <v>227</v>
      </c>
      <c r="E29" s="183" t="s">
        <v>73</v>
      </c>
      <c r="F29" s="179" t="s">
        <v>53</v>
      </c>
      <c r="G29" s="179">
        <v>5</v>
      </c>
      <c r="H29" s="181">
        <v>50</v>
      </c>
      <c r="I29" s="181">
        <v>50</v>
      </c>
      <c r="J29" s="181"/>
      <c r="K29" s="181"/>
      <c r="L29" s="179" t="s">
        <v>66</v>
      </c>
      <c r="M29" s="182">
        <v>43556</v>
      </c>
      <c r="N29" s="181">
        <v>3</v>
      </c>
    </row>
    <row r="30" spans="2:14" ht="31.5" customHeight="1">
      <c r="B30" s="178">
        <f t="shared" si="2"/>
        <v>2</v>
      </c>
      <c r="C30" s="179" t="s">
        <v>192</v>
      </c>
      <c r="D30" s="179" t="s">
        <v>228</v>
      </c>
      <c r="E30" s="183" t="s">
        <v>73</v>
      </c>
      <c r="F30" s="179" t="s">
        <v>53</v>
      </c>
      <c r="G30" s="179">
        <v>5</v>
      </c>
      <c r="H30" s="181">
        <v>50</v>
      </c>
      <c r="I30" s="181">
        <v>50</v>
      </c>
      <c r="J30" s="181"/>
      <c r="K30" s="181"/>
      <c r="L30" s="179" t="s">
        <v>66</v>
      </c>
      <c r="M30" s="182">
        <v>43556</v>
      </c>
      <c r="N30" s="181">
        <v>3</v>
      </c>
    </row>
    <row r="31" spans="2:14" ht="31.5" customHeight="1">
      <c r="B31" s="178">
        <f t="shared" si="2"/>
        <v>3</v>
      </c>
      <c r="C31" s="179" t="s">
        <v>192</v>
      </c>
      <c r="D31" s="179" t="s">
        <v>229</v>
      </c>
      <c r="E31" s="183" t="s">
        <v>73</v>
      </c>
      <c r="F31" s="179" t="s">
        <v>53</v>
      </c>
      <c r="G31" s="179">
        <v>11</v>
      </c>
      <c r="H31" s="181">
        <v>100</v>
      </c>
      <c r="I31" s="181">
        <v>100</v>
      </c>
      <c r="J31" s="181"/>
      <c r="K31" s="181"/>
      <c r="L31" s="179" t="s">
        <v>66</v>
      </c>
      <c r="M31" s="182">
        <v>43556</v>
      </c>
      <c r="N31" s="181">
        <v>6</v>
      </c>
    </row>
    <row r="32" spans="2:14" ht="31.5" customHeight="1">
      <c r="B32" s="178">
        <f t="shared" si="2"/>
        <v>4</v>
      </c>
      <c r="C32" s="179" t="s">
        <v>192</v>
      </c>
      <c r="D32" s="179" t="s">
        <v>230</v>
      </c>
      <c r="E32" s="183" t="s">
        <v>73</v>
      </c>
      <c r="F32" s="179" t="s">
        <v>53</v>
      </c>
      <c r="G32" s="179">
        <v>5</v>
      </c>
      <c r="H32" s="181">
        <v>50</v>
      </c>
      <c r="I32" s="181">
        <v>50</v>
      </c>
      <c r="J32" s="181"/>
      <c r="K32" s="181"/>
      <c r="L32" s="179" t="s">
        <v>66</v>
      </c>
      <c r="M32" s="182">
        <v>43556</v>
      </c>
      <c r="N32" s="181">
        <v>3</v>
      </c>
    </row>
    <row r="33" spans="2:14" ht="31.5" customHeight="1">
      <c r="B33" s="178">
        <f t="shared" si="2"/>
        <v>5</v>
      </c>
      <c r="C33" s="179" t="s">
        <v>192</v>
      </c>
      <c r="D33" s="179" t="s">
        <v>231</v>
      </c>
      <c r="E33" s="183" t="s">
        <v>73</v>
      </c>
      <c r="F33" s="179" t="s">
        <v>53</v>
      </c>
      <c r="G33" s="179">
        <v>3</v>
      </c>
      <c r="H33" s="181">
        <v>30</v>
      </c>
      <c r="I33" s="181">
        <v>30</v>
      </c>
      <c r="J33" s="181"/>
      <c r="K33" s="181"/>
      <c r="L33" s="179" t="s">
        <v>66</v>
      </c>
      <c r="M33" s="182">
        <v>43556</v>
      </c>
      <c r="N33" s="181">
        <v>3</v>
      </c>
    </row>
    <row r="34" spans="2:14" ht="31.5" customHeight="1">
      <c r="B34" s="178">
        <f t="shared" si="2"/>
        <v>6</v>
      </c>
      <c r="C34" s="184" t="s">
        <v>192</v>
      </c>
      <c r="D34" s="184" t="s">
        <v>232</v>
      </c>
      <c r="E34" s="183" t="s">
        <v>73</v>
      </c>
      <c r="F34" s="184" t="s">
        <v>53</v>
      </c>
      <c r="G34" s="184">
        <v>5.8</v>
      </c>
      <c r="H34" s="181">
        <v>60</v>
      </c>
      <c r="I34" s="184">
        <v>60</v>
      </c>
      <c r="J34" s="184"/>
      <c r="K34" s="184"/>
      <c r="L34" s="179" t="s">
        <v>66</v>
      </c>
      <c r="M34" s="182">
        <v>43556</v>
      </c>
      <c r="N34" s="184">
        <v>4</v>
      </c>
    </row>
    <row r="35" spans="2:14" ht="31.5" customHeight="1">
      <c r="B35" s="178">
        <f t="shared" si="2"/>
        <v>7</v>
      </c>
      <c r="C35" s="184" t="s">
        <v>193</v>
      </c>
      <c r="D35" s="184" t="s">
        <v>233</v>
      </c>
      <c r="E35" s="183" t="s">
        <v>73</v>
      </c>
      <c r="F35" s="184" t="s">
        <v>53</v>
      </c>
      <c r="G35" s="184">
        <v>25</v>
      </c>
      <c r="H35" s="181">
        <v>1000</v>
      </c>
      <c r="I35" s="184">
        <v>500</v>
      </c>
      <c r="J35" s="184">
        <v>500</v>
      </c>
      <c r="K35" s="184"/>
      <c r="L35" s="184" t="s">
        <v>263</v>
      </c>
      <c r="M35" s="182">
        <v>43739</v>
      </c>
      <c r="N35" s="184">
        <v>10</v>
      </c>
    </row>
    <row r="36" spans="2:14" s="169" customFormat="1" ht="31.5" customHeight="1">
      <c r="B36" s="185">
        <v>4</v>
      </c>
      <c r="C36" s="296" t="s">
        <v>41</v>
      </c>
      <c r="D36" s="296"/>
      <c r="E36" s="296"/>
      <c r="F36" s="186"/>
      <c r="G36" s="187">
        <f>SUM(G37:G40)</f>
        <v>3.3</v>
      </c>
      <c r="H36" s="187">
        <f t="shared" ref="H36:N36" si="5">SUM(H37:H40)</f>
        <v>7350</v>
      </c>
      <c r="I36" s="187">
        <f t="shared" si="5"/>
        <v>1350</v>
      </c>
      <c r="J36" s="187">
        <f t="shared" si="5"/>
        <v>6000</v>
      </c>
      <c r="K36" s="187">
        <f t="shared" si="5"/>
        <v>0</v>
      </c>
      <c r="L36" s="187"/>
      <c r="M36" s="187"/>
      <c r="N36" s="187">
        <f t="shared" si="5"/>
        <v>22</v>
      </c>
    </row>
    <row r="37" spans="2:14" ht="31.5" customHeight="1">
      <c r="B37" s="178">
        <v>1</v>
      </c>
      <c r="C37" s="179" t="s">
        <v>194</v>
      </c>
      <c r="D37" s="179" t="s">
        <v>235</v>
      </c>
      <c r="E37" s="188" t="s">
        <v>42</v>
      </c>
      <c r="F37" s="179" t="s">
        <v>53</v>
      </c>
      <c r="G37" s="179">
        <v>0.5</v>
      </c>
      <c r="H37" s="181">
        <v>300</v>
      </c>
      <c r="I37" s="181">
        <v>300</v>
      </c>
      <c r="J37" s="181"/>
      <c r="K37" s="181"/>
      <c r="L37" s="179" t="s">
        <v>264</v>
      </c>
      <c r="M37" s="182">
        <v>43525</v>
      </c>
      <c r="N37" s="181">
        <v>3</v>
      </c>
    </row>
    <row r="38" spans="2:14" ht="31.5" customHeight="1">
      <c r="B38" s="178">
        <f t="shared" si="2"/>
        <v>2</v>
      </c>
      <c r="C38" s="179" t="s">
        <v>194</v>
      </c>
      <c r="D38" s="179" t="s">
        <v>236</v>
      </c>
      <c r="E38" s="188" t="s">
        <v>42</v>
      </c>
      <c r="F38" s="179" t="s">
        <v>53</v>
      </c>
      <c r="G38" s="179">
        <v>1.7</v>
      </c>
      <c r="H38" s="181">
        <v>6500</v>
      </c>
      <c r="I38" s="181">
        <v>500</v>
      </c>
      <c r="J38" s="181">
        <v>6000</v>
      </c>
      <c r="K38" s="181"/>
      <c r="L38" s="179" t="s">
        <v>68</v>
      </c>
      <c r="M38" s="182">
        <v>43709</v>
      </c>
      <c r="N38" s="181">
        <v>12</v>
      </c>
    </row>
    <row r="39" spans="2:14" ht="31.5" customHeight="1">
      <c r="B39" s="178">
        <f t="shared" si="2"/>
        <v>3</v>
      </c>
      <c r="C39" s="179" t="s">
        <v>193</v>
      </c>
      <c r="D39" s="179" t="s">
        <v>265</v>
      </c>
      <c r="E39" s="188" t="s">
        <v>42</v>
      </c>
      <c r="F39" s="179" t="s">
        <v>53</v>
      </c>
      <c r="G39" s="179">
        <v>0.4</v>
      </c>
      <c r="H39" s="181">
        <v>250</v>
      </c>
      <c r="I39" s="181">
        <v>250</v>
      </c>
      <c r="J39" s="181"/>
      <c r="K39" s="181"/>
      <c r="L39" s="179" t="s">
        <v>264</v>
      </c>
      <c r="M39" s="182">
        <v>43525</v>
      </c>
      <c r="N39" s="181">
        <v>3</v>
      </c>
    </row>
    <row r="40" spans="2:14" ht="31.5" customHeight="1">
      <c r="B40" s="178">
        <f t="shared" si="2"/>
        <v>4</v>
      </c>
      <c r="C40" s="179" t="s">
        <v>194</v>
      </c>
      <c r="D40" s="179" t="s">
        <v>305</v>
      </c>
      <c r="E40" s="188" t="s">
        <v>42</v>
      </c>
      <c r="F40" s="179" t="s">
        <v>53</v>
      </c>
      <c r="G40" s="179">
        <v>0.7</v>
      </c>
      <c r="H40" s="181">
        <v>300</v>
      </c>
      <c r="I40" s="181">
        <v>300</v>
      </c>
      <c r="J40" s="181"/>
      <c r="K40" s="181"/>
      <c r="L40" s="179" t="s">
        <v>67</v>
      </c>
      <c r="M40" s="182">
        <v>43525</v>
      </c>
      <c r="N40" s="181">
        <v>4</v>
      </c>
    </row>
    <row r="41" spans="2:14" s="169" customFormat="1" ht="31.5" customHeight="1">
      <c r="B41" s="185">
        <v>1</v>
      </c>
      <c r="C41" s="296" t="s">
        <v>189</v>
      </c>
      <c r="D41" s="296"/>
      <c r="E41" s="296"/>
      <c r="F41" s="186"/>
      <c r="G41" s="187">
        <f>+G42</f>
        <v>400</v>
      </c>
      <c r="H41" s="187">
        <f t="shared" ref="H41:N41" si="6">+H42</f>
        <v>50</v>
      </c>
      <c r="I41" s="187">
        <f t="shared" si="6"/>
        <v>50</v>
      </c>
      <c r="J41" s="187">
        <f t="shared" si="6"/>
        <v>0</v>
      </c>
      <c r="K41" s="187">
        <f t="shared" si="6"/>
        <v>0</v>
      </c>
      <c r="L41" s="187"/>
      <c r="M41" s="187"/>
      <c r="N41" s="187">
        <f t="shared" si="6"/>
        <v>2</v>
      </c>
    </row>
    <row r="42" spans="2:14" ht="31.5" customHeight="1">
      <c r="B42" s="178">
        <v>1</v>
      </c>
      <c r="C42" s="179" t="s">
        <v>192</v>
      </c>
      <c r="D42" s="179" t="s">
        <v>290</v>
      </c>
      <c r="E42" s="188" t="s">
        <v>200</v>
      </c>
      <c r="F42" s="179" t="s">
        <v>204</v>
      </c>
      <c r="G42" s="179">
        <v>400</v>
      </c>
      <c r="H42" s="181">
        <v>50</v>
      </c>
      <c r="I42" s="181">
        <v>50</v>
      </c>
      <c r="J42" s="181"/>
      <c r="K42" s="181"/>
      <c r="L42" s="179" t="s">
        <v>66</v>
      </c>
      <c r="M42" s="182">
        <v>43525</v>
      </c>
      <c r="N42" s="181">
        <v>2</v>
      </c>
    </row>
    <row r="43" spans="2:14" s="169" customFormat="1" ht="31.5" customHeight="1">
      <c r="B43" s="176">
        <v>4</v>
      </c>
      <c r="C43" s="295" t="s">
        <v>44</v>
      </c>
      <c r="D43" s="295"/>
      <c r="E43" s="295"/>
      <c r="F43" s="189"/>
      <c r="G43" s="190">
        <f>SUM(G44:G47)</f>
        <v>230</v>
      </c>
      <c r="H43" s="190">
        <f t="shared" ref="H43:N43" si="7">SUM(H44:H47)</f>
        <v>11965</v>
      </c>
      <c r="I43" s="190">
        <f t="shared" si="7"/>
        <v>2510</v>
      </c>
      <c r="J43" s="190">
        <f t="shared" si="7"/>
        <v>9455</v>
      </c>
      <c r="K43" s="190">
        <f t="shared" si="7"/>
        <v>0</v>
      </c>
      <c r="L43" s="190"/>
      <c r="M43" s="190"/>
      <c r="N43" s="190">
        <f t="shared" si="7"/>
        <v>18</v>
      </c>
    </row>
    <row r="44" spans="2:14" ht="31.5" customHeight="1">
      <c r="B44" s="178">
        <v>1</v>
      </c>
      <c r="C44" s="179" t="s">
        <v>193</v>
      </c>
      <c r="D44" s="179" t="s">
        <v>302</v>
      </c>
      <c r="E44" s="191" t="s">
        <v>201</v>
      </c>
      <c r="F44" s="184" t="s">
        <v>52</v>
      </c>
      <c r="G44" s="179">
        <v>200</v>
      </c>
      <c r="H44" s="181">
        <v>11500</v>
      </c>
      <c r="I44" s="181">
        <v>2300</v>
      </c>
      <c r="J44" s="181">
        <v>9200</v>
      </c>
      <c r="K44" s="181"/>
      <c r="L44" s="179" t="s">
        <v>68</v>
      </c>
      <c r="M44" s="182">
        <v>43709</v>
      </c>
      <c r="N44" s="181">
        <v>10</v>
      </c>
    </row>
    <row r="45" spans="2:14" ht="31.5" customHeight="1">
      <c r="B45" s="178">
        <f t="shared" si="2"/>
        <v>2</v>
      </c>
      <c r="C45" s="184" t="s">
        <v>194</v>
      </c>
      <c r="D45" s="184" t="s">
        <v>305</v>
      </c>
      <c r="E45" s="191" t="s">
        <v>201</v>
      </c>
      <c r="F45" s="184" t="s">
        <v>52</v>
      </c>
      <c r="G45" s="184">
        <v>10</v>
      </c>
      <c r="H45" s="181">
        <v>230</v>
      </c>
      <c r="I45" s="184">
        <v>50</v>
      </c>
      <c r="J45" s="184">
        <v>180</v>
      </c>
      <c r="K45" s="184"/>
      <c r="L45" s="179" t="s">
        <v>67</v>
      </c>
      <c r="M45" s="182">
        <v>43586</v>
      </c>
      <c r="N45" s="184">
        <v>3</v>
      </c>
    </row>
    <row r="46" spans="2:14" ht="31.5" customHeight="1">
      <c r="B46" s="178">
        <f t="shared" si="2"/>
        <v>3</v>
      </c>
      <c r="C46" s="184" t="s">
        <v>194</v>
      </c>
      <c r="D46" s="184" t="s">
        <v>243</v>
      </c>
      <c r="E46" s="192" t="s">
        <v>190</v>
      </c>
      <c r="F46" s="184" t="s">
        <v>52</v>
      </c>
      <c r="G46" s="184">
        <v>10</v>
      </c>
      <c r="H46" s="181">
        <v>35</v>
      </c>
      <c r="I46" s="184">
        <v>10</v>
      </c>
      <c r="J46" s="184">
        <v>25</v>
      </c>
      <c r="K46" s="184"/>
      <c r="L46" s="179" t="s">
        <v>68</v>
      </c>
      <c r="M46" s="182">
        <v>43556</v>
      </c>
      <c r="N46" s="184">
        <v>2</v>
      </c>
    </row>
    <row r="47" spans="2:14" ht="31.5" customHeight="1">
      <c r="B47" s="178">
        <f t="shared" si="2"/>
        <v>4</v>
      </c>
      <c r="C47" s="184" t="s">
        <v>193</v>
      </c>
      <c r="D47" s="184" t="s">
        <v>244</v>
      </c>
      <c r="E47" s="192" t="s">
        <v>190</v>
      </c>
      <c r="F47" s="184" t="s">
        <v>52</v>
      </c>
      <c r="G47" s="184">
        <v>10</v>
      </c>
      <c r="H47" s="181">
        <v>200</v>
      </c>
      <c r="I47" s="184">
        <v>150</v>
      </c>
      <c r="J47" s="184">
        <v>50</v>
      </c>
      <c r="K47" s="184"/>
      <c r="L47" s="179" t="s">
        <v>67</v>
      </c>
      <c r="M47" s="182">
        <v>43739</v>
      </c>
      <c r="N47" s="184">
        <v>3</v>
      </c>
    </row>
    <row r="48" spans="2:14" s="169" customFormat="1" ht="31.5" customHeight="1">
      <c r="B48" s="176">
        <v>5</v>
      </c>
      <c r="C48" s="295" t="s">
        <v>45</v>
      </c>
      <c r="D48" s="295"/>
      <c r="E48" s="295"/>
      <c r="F48" s="189"/>
      <c r="G48" s="190">
        <f>SUM(G49:G53)</f>
        <v>1650</v>
      </c>
      <c r="H48" s="190">
        <f t="shared" ref="H48:N48" si="8">SUM(H49:H53)</f>
        <v>2200</v>
      </c>
      <c r="I48" s="190">
        <f t="shared" si="8"/>
        <v>1350</v>
      </c>
      <c r="J48" s="190">
        <f t="shared" si="8"/>
        <v>850</v>
      </c>
      <c r="K48" s="190">
        <f t="shared" si="8"/>
        <v>0</v>
      </c>
      <c r="L48" s="190"/>
      <c r="M48" s="190"/>
      <c r="N48" s="190">
        <f t="shared" si="8"/>
        <v>14</v>
      </c>
    </row>
    <row r="49" spans="2:14" ht="31.5" customHeight="1">
      <c r="B49" s="178">
        <v>1</v>
      </c>
      <c r="C49" s="184" t="s">
        <v>193</v>
      </c>
      <c r="D49" s="184" t="s">
        <v>245</v>
      </c>
      <c r="E49" s="192" t="s">
        <v>45</v>
      </c>
      <c r="F49" s="184" t="s">
        <v>93</v>
      </c>
      <c r="G49" s="184">
        <v>400</v>
      </c>
      <c r="H49" s="181">
        <v>600</v>
      </c>
      <c r="I49" s="184">
        <v>300</v>
      </c>
      <c r="J49" s="184">
        <v>300</v>
      </c>
      <c r="K49" s="184"/>
      <c r="L49" s="179" t="s">
        <v>68</v>
      </c>
      <c r="M49" s="182">
        <v>43525</v>
      </c>
      <c r="N49" s="184">
        <v>3</v>
      </c>
    </row>
    <row r="50" spans="2:14" ht="31.5" customHeight="1">
      <c r="B50" s="178">
        <f t="shared" si="2"/>
        <v>2</v>
      </c>
      <c r="C50" s="184" t="s">
        <v>193</v>
      </c>
      <c r="D50" s="184" t="s">
        <v>291</v>
      </c>
      <c r="E50" s="192" t="s">
        <v>45</v>
      </c>
      <c r="F50" s="184" t="s">
        <v>93</v>
      </c>
      <c r="G50" s="184">
        <v>50</v>
      </c>
      <c r="H50" s="181">
        <v>200</v>
      </c>
      <c r="I50" s="184">
        <v>200</v>
      </c>
      <c r="J50" s="184"/>
      <c r="K50" s="184"/>
      <c r="L50" s="179" t="s">
        <v>66</v>
      </c>
      <c r="M50" s="182">
        <v>43525</v>
      </c>
      <c r="N50" s="184">
        <v>1</v>
      </c>
    </row>
    <row r="51" spans="2:14" ht="31.5" customHeight="1">
      <c r="B51" s="178">
        <f t="shared" si="2"/>
        <v>3</v>
      </c>
      <c r="C51" s="184" t="s">
        <v>194</v>
      </c>
      <c r="D51" s="184" t="s">
        <v>247</v>
      </c>
      <c r="E51" s="192" t="s">
        <v>45</v>
      </c>
      <c r="F51" s="184" t="s">
        <v>93</v>
      </c>
      <c r="G51" s="184">
        <v>200</v>
      </c>
      <c r="H51" s="181">
        <v>400</v>
      </c>
      <c r="I51" s="184">
        <v>400</v>
      </c>
      <c r="J51" s="184"/>
      <c r="K51" s="184"/>
      <c r="L51" s="179" t="s">
        <v>67</v>
      </c>
      <c r="M51" s="182">
        <v>43525</v>
      </c>
      <c r="N51" s="184">
        <v>3</v>
      </c>
    </row>
    <row r="52" spans="2:14" ht="31.5" customHeight="1">
      <c r="B52" s="178">
        <f t="shared" si="2"/>
        <v>4</v>
      </c>
      <c r="C52" s="184" t="s">
        <v>193</v>
      </c>
      <c r="D52" s="239" t="s">
        <v>303</v>
      </c>
      <c r="E52" s="192" t="s">
        <v>45</v>
      </c>
      <c r="F52" s="184" t="s">
        <v>93</v>
      </c>
      <c r="G52" s="184">
        <v>200</v>
      </c>
      <c r="H52" s="181">
        <v>300</v>
      </c>
      <c r="I52" s="184">
        <v>150</v>
      </c>
      <c r="J52" s="184">
        <v>150</v>
      </c>
      <c r="K52" s="184"/>
      <c r="L52" s="179" t="s">
        <v>66</v>
      </c>
      <c r="M52" s="182">
        <v>43678</v>
      </c>
      <c r="N52" s="184">
        <v>3</v>
      </c>
    </row>
    <row r="53" spans="2:14" ht="31.5" customHeight="1">
      <c r="B53" s="178">
        <f t="shared" si="2"/>
        <v>5</v>
      </c>
      <c r="C53" s="184" t="s">
        <v>191</v>
      </c>
      <c r="D53" s="239" t="s">
        <v>292</v>
      </c>
      <c r="E53" s="192" t="s">
        <v>45</v>
      </c>
      <c r="F53" s="184" t="s">
        <v>93</v>
      </c>
      <c r="G53" s="184">
        <v>800</v>
      </c>
      <c r="H53" s="181">
        <v>700</v>
      </c>
      <c r="I53" s="184">
        <v>300</v>
      </c>
      <c r="J53" s="184">
        <v>400</v>
      </c>
      <c r="K53" s="184"/>
      <c r="L53" s="179" t="s">
        <v>66</v>
      </c>
      <c r="M53" s="182">
        <v>43739</v>
      </c>
      <c r="N53" s="184">
        <v>4</v>
      </c>
    </row>
    <row r="54" spans="2:14" s="169" customFormat="1" ht="31.5" customHeight="1">
      <c r="B54" s="176">
        <v>2</v>
      </c>
      <c r="C54" s="295" t="s">
        <v>46</v>
      </c>
      <c r="D54" s="295"/>
      <c r="E54" s="295"/>
      <c r="F54" s="189"/>
      <c r="G54" s="190">
        <f>SUM(G55:G56)</f>
        <v>100</v>
      </c>
      <c r="H54" s="190">
        <f t="shared" ref="H54:N54" si="9">SUM(H55:H56)</f>
        <v>1350</v>
      </c>
      <c r="I54" s="190">
        <f t="shared" si="9"/>
        <v>850</v>
      </c>
      <c r="J54" s="190">
        <f t="shared" si="9"/>
        <v>500</v>
      </c>
      <c r="K54" s="190">
        <f t="shared" si="9"/>
        <v>0</v>
      </c>
      <c r="L54" s="190"/>
      <c r="M54" s="190"/>
      <c r="N54" s="190">
        <f t="shared" si="9"/>
        <v>20</v>
      </c>
    </row>
    <row r="55" spans="2:14" ht="31.5" customHeight="1">
      <c r="B55" s="178">
        <v>1</v>
      </c>
      <c r="C55" s="184" t="s">
        <v>192</v>
      </c>
      <c r="D55" s="184" t="s">
        <v>293</v>
      </c>
      <c r="E55" s="191" t="s">
        <v>144</v>
      </c>
      <c r="F55" s="179" t="s">
        <v>53</v>
      </c>
      <c r="G55" s="184">
        <v>50</v>
      </c>
      <c r="H55" s="181">
        <v>350</v>
      </c>
      <c r="I55" s="184">
        <v>350</v>
      </c>
      <c r="J55" s="184"/>
      <c r="K55" s="184"/>
      <c r="L55" s="179" t="s">
        <v>66</v>
      </c>
      <c r="M55" s="182">
        <v>43556</v>
      </c>
      <c r="N55" s="184">
        <v>10</v>
      </c>
    </row>
    <row r="56" spans="2:14" ht="31.5" customHeight="1">
      <c r="B56" s="178">
        <f t="shared" si="2"/>
        <v>2</v>
      </c>
      <c r="C56" s="184" t="s">
        <v>192</v>
      </c>
      <c r="D56" s="239" t="s">
        <v>251</v>
      </c>
      <c r="E56" s="191" t="s">
        <v>144</v>
      </c>
      <c r="F56" s="179" t="s">
        <v>53</v>
      </c>
      <c r="G56" s="184">
        <v>50</v>
      </c>
      <c r="H56" s="181">
        <v>1000</v>
      </c>
      <c r="I56" s="184">
        <v>500</v>
      </c>
      <c r="J56" s="184">
        <v>500</v>
      </c>
      <c r="K56" s="184"/>
      <c r="L56" s="179" t="s">
        <v>66</v>
      </c>
      <c r="M56" s="182">
        <v>43556</v>
      </c>
      <c r="N56" s="184">
        <v>10</v>
      </c>
    </row>
    <row r="57" spans="2:14" s="169" customFormat="1" ht="31.5" customHeight="1">
      <c r="B57" s="176">
        <v>10</v>
      </c>
      <c r="C57" s="295" t="s">
        <v>47</v>
      </c>
      <c r="D57" s="295"/>
      <c r="E57" s="295"/>
      <c r="F57" s="189"/>
      <c r="G57" s="190">
        <f>SUM(G58:G67)</f>
        <v>316</v>
      </c>
      <c r="H57" s="190">
        <f t="shared" ref="H57:N57" si="10">SUM(H58:H67)</f>
        <v>10220</v>
      </c>
      <c r="I57" s="190">
        <f t="shared" si="10"/>
        <v>2800</v>
      </c>
      <c r="J57" s="190">
        <f t="shared" si="10"/>
        <v>7440</v>
      </c>
      <c r="K57" s="190">
        <f t="shared" si="10"/>
        <v>0</v>
      </c>
      <c r="L57" s="190"/>
      <c r="M57" s="190"/>
      <c r="N57" s="190">
        <f t="shared" si="10"/>
        <v>42</v>
      </c>
    </row>
    <row r="58" spans="2:14" ht="31.5" customHeight="1">
      <c r="B58" s="178">
        <v>1</v>
      </c>
      <c r="C58" s="184" t="s">
        <v>192</v>
      </c>
      <c r="D58" s="184" t="s">
        <v>294</v>
      </c>
      <c r="E58" s="191" t="s">
        <v>48</v>
      </c>
      <c r="F58" s="184" t="s">
        <v>94</v>
      </c>
      <c r="G58" s="184">
        <v>10</v>
      </c>
      <c r="H58" s="181">
        <v>300</v>
      </c>
      <c r="I58" s="184">
        <v>80</v>
      </c>
      <c r="J58" s="184">
        <v>220</v>
      </c>
      <c r="K58" s="184"/>
      <c r="L58" s="179" t="s">
        <v>66</v>
      </c>
      <c r="M58" s="182">
        <v>43739</v>
      </c>
      <c r="N58" s="184">
        <v>3</v>
      </c>
    </row>
    <row r="59" spans="2:14" ht="31.5" customHeight="1">
      <c r="B59" s="178">
        <f t="shared" si="2"/>
        <v>2</v>
      </c>
      <c r="C59" s="184" t="s">
        <v>193</v>
      </c>
      <c r="D59" s="184" t="s">
        <v>295</v>
      </c>
      <c r="E59" s="191" t="s">
        <v>48</v>
      </c>
      <c r="F59" s="184" t="s">
        <v>94</v>
      </c>
      <c r="G59" s="184">
        <v>31</v>
      </c>
      <c r="H59" s="181">
        <v>800</v>
      </c>
      <c r="I59" s="184">
        <v>100</v>
      </c>
      <c r="J59" s="184">
        <v>700</v>
      </c>
      <c r="K59" s="184"/>
      <c r="L59" s="179" t="s">
        <v>68</v>
      </c>
      <c r="M59" s="182">
        <v>43556</v>
      </c>
      <c r="N59" s="184">
        <v>5</v>
      </c>
    </row>
    <row r="60" spans="2:14" ht="31.5" customHeight="1">
      <c r="B60" s="178">
        <f t="shared" si="2"/>
        <v>3</v>
      </c>
      <c r="C60" s="184" t="s">
        <v>191</v>
      </c>
      <c r="D60" s="184" t="s">
        <v>296</v>
      </c>
      <c r="E60" s="191" t="s">
        <v>48</v>
      </c>
      <c r="F60" s="184" t="s">
        <v>94</v>
      </c>
      <c r="G60" s="184">
        <v>31</v>
      </c>
      <c r="H60" s="181">
        <v>800</v>
      </c>
      <c r="I60" s="184">
        <v>100</v>
      </c>
      <c r="J60" s="184">
        <v>700</v>
      </c>
      <c r="K60" s="184"/>
      <c r="L60" s="179" t="s">
        <v>67</v>
      </c>
      <c r="M60" s="182">
        <v>43556</v>
      </c>
      <c r="N60" s="184">
        <v>5</v>
      </c>
    </row>
    <row r="61" spans="2:14" ht="31.5" customHeight="1">
      <c r="B61" s="178">
        <f t="shared" si="2"/>
        <v>4</v>
      </c>
      <c r="C61" s="184" t="s">
        <v>191</v>
      </c>
      <c r="D61" s="184" t="s">
        <v>297</v>
      </c>
      <c r="E61" s="191" t="s">
        <v>48</v>
      </c>
      <c r="F61" s="184" t="s">
        <v>94</v>
      </c>
      <c r="G61" s="184">
        <v>15</v>
      </c>
      <c r="H61" s="181">
        <v>400</v>
      </c>
      <c r="I61" s="184">
        <v>70</v>
      </c>
      <c r="J61" s="184">
        <v>330</v>
      </c>
      <c r="K61" s="184"/>
      <c r="L61" s="179" t="s">
        <v>66</v>
      </c>
      <c r="M61" s="182">
        <v>43739</v>
      </c>
      <c r="N61" s="184">
        <v>3</v>
      </c>
    </row>
    <row r="62" spans="2:14" ht="31.5" customHeight="1">
      <c r="B62" s="178">
        <f t="shared" si="2"/>
        <v>5</v>
      </c>
      <c r="C62" s="184" t="s">
        <v>191</v>
      </c>
      <c r="D62" s="184" t="s">
        <v>298</v>
      </c>
      <c r="E62" s="191" t="s">
        <v>48</v>
      </c>
      <c r="F62" s="184" t="s">
        <v>94</v>
      </c>
      <c r="G62" s="184">
        <v>31</v>
      </c>
      <c r="H62" s="181">
        <v>800</v>
      </c>
      <c r="I62" s="184">
        <v>100</v>
      </c>
      <c r="J62" s="184">
        <v>700</v>
      </c>
      <c r="K62" s="184"/>
      <c r="L62" s="179" t="s">
        <v>68</v>
      </c>
      <c r="M62" s="182">
        <v>43739</v>
      </c>
      <c r="N62" s="184">
        <v>5</v>
      </c>
    </row>
    <row r="63" spans="2:14" ht="31.5" customHeight="1">
      <c r="B63" s="178">
        <f t="shared" si="2"/>
        <v>6</v>
      </c>
      <c r="C63" s="184" t="s">
        <v>194</v>
      </c>
      <c r="D63" s="184" t="s">
        <v>300</v>
      </c>
      <c r="E63" s="191" t="s">
        <v>48</v>
      </c>
      <c r="F63" s="184" t="s">
        <v>94</v>
      </c>
      <c r="G63" s="184">
        <v>31</v>
      </c>
      <c r="H63" s="181">
        <v>800</v>
      </c>
      <c r="I63" s="184">
        <v>100</v>
      </c>
      <c r="J63" s="184">
        <v>700</v>
      </c>
      <c r="K63" s="184"/>
      <c r="L63" s="179" t="s">
        <v>68</v>
      </c>
      <c r="M63" s="182">
        <v>43739</v>
      </c>
      <c r="N63" s="184">
        <v>5</v>
      </c>
    </row>
    <row r="64" spans="2:14" ht="31.5" customHeight="1">
      <c r="B64" s="178">
        <f t="shared" si="2"/>
        <v>7</v>
      </c>
      <c r="C64" s="184" t="s">
        <v>192</v>
      </c>
      <c r="D64" s="184" t="s">
        <v>299</v>
      </c>
      <c r="E64" s="191" t="s">
        <v>48</v>
      </c>
      <c r="F64" s="184" t="s">
        <v>94</v>
      </c>
      <c r="G64" s="184">
        <v>21</v>
      </c>
      <c r="H64" s="181">
        <v>520</v>
      </c>
      <c r="I64" s="184">
        <v>80</v>
      </c>
      <c r="J64" s="184">
        <v>460</v>
      </c>
      <c r="K64" s="184"/>
      <c r="L64" s="179" t="s">
        <v>66</v>
      </c>
      <c r="M64" s="182">
        <v>43739</v>
      </c>
      <c r="N64" s="184">
        <v>3</v>
      </c>
    </row>
    <row r="65" spans="2:14" ht="31.5" customHeight="1">
      <c r="B65" s="178">
        <f t="shared" si="2"/>
        <v>8</v>
      </c>
      <c r="C65" s="184" t="s">
        <v>193</v>
      </c>
      <c r="D65" s="239" t="s">
        <v>304</v>
      </c>
      <c r="E65" s="191" t="s">
        <v>48</v>
      </c>
      <c r="F65" s="184" t="s">
        <v>94</v>
      </c>
      <c r="G65" s="184">
        <v>15</v>
      </c>
      <c r="H65" s="181">
        <v>400</v>
      </c>
      <c r="I65" s="184">
        <v>70</v>
      </c>
      <c r="J65" s="184">
        <v>330</v>
      </c>
      <c r="K65" s="184"/>
      <c r="L65" s="179" t="s">
        <v>66</v>
      </c>
      <c r="M65" s="182">
        <v>43739</v>
      </c>
      <c r="N65" s="184">
        <v>3</v>
      </c>
    </row>
    <row r="66" spans="2:14" ht="31.5" customHeight="1">
      <c r="B66" s="178">
        <f t="shared" si="2"/>
        <v>9</v>
      </c>
      <c r="C66" s="184" t="s">
        <v>193</v>
      </c>
      <c r="D66" s="184" t="s">
        <v>260</v>
      </c>
      <c r="E66" s="191" t="s">
        <v>48</v>
      </c>
      <c r="F66" s="184" t="s">
        <v>94</v>
      </c>
      <c r="G66" s="184">
        <v>100</v>
      </c>
      <c r="H66" s="181">
        <v>4600</v>
      </c>
      <c r="I66" s="184">
        <v>2000</v>
      </c>
      <c r="J66" s="184">
        <v>2600</v>
      </c>
      <c r="K66" s="184"/>
      <c r="L66" s="179" t="s">
        <v>68</v>
      </c>
      <c r="M66" s="182">
        <v>43556</v>
      </c>
      <c r="N66" s="184">
        <v>5</v>
      </c>
    </row>
    <row r="67" spans="2:14" ht="31.5" customHeight="1">
      <c r="B67" s="178">
        <f t="shared" si="2"/>
        <v>10</v>
      </c>
      <c r="C67" s="184" t="s">
        <v>194</v>
      </c>
      <c r="D67" s="239" t="s">
        <v>261</v>
      </c>
      <c r="E67" s="191" t="s">
        <v>48</v>
      </c>
      <c r="F67" s="184" t="s">
        <v>94</v>
      </c>
      <c r="G67" s="184">
        <v>31</v>
      </c>
      <c r="H67" s="181">
        <v>800</v>
      </c>
      <c r="I67" s="184">
        <v>100</v>
      </c>
      <c r="J67" s="184">
        <v>700</v>
      </c>
      <c r="K67" s="184"/>
      <c r="L67" s="179" t="s">
        <v>68</v>
      </c>
      <c r="M67" s="182">
        <v>43556</v>
      </c>
      <c r="N67" s="184">
        <v>5</v>
      </c>
    </row>
    <row r="69" spans="2:14" s="67" customFormat="1">
      <c r="F69" s="166"/>
    </row>
    <row r="70" spans="2:14" s="67" customFormat="1">
      <c r="F70" s="166"/>
    </row>
    <row r="71" spans="2:14" s="67" customFormat="1">
      <c r="F71" s="166"/>
    </row>
    <row r="72" spans="2:14" s="67" customFormat="1" ht="42" customHeight="1">
      <c r="C72" s="241" t="s">
        <v>273</v>
      </c>
      <c r="D72" s="241"/>
      <c r="E72" s="79"/>
      <c r="F72" s="70" t="s">
        <v>119</v>
      </c>
      <c r="J72" s="166"/>
      <c r="K72" s="166"/>
      <c r="L72" s="166"/>
    </row>
    <row r="73" spans="2:14" s="67" customFormat="1">
      <c r="C73" s="71"/>
      <c r="D73" s="71"/>
      <c r="E73" s="71"/>
      <c r="F73" s="72"/>
      <c r="I73" s="71"/>
      <c r="J73" s="71"/>
      <c r="K73" s="71"/>
      <c r="L73" s="71"/>
      <c r="M73" s="71"/>
      <c r="N73" s="72"/>
    </row>
    <row r="74" spans="2:14" s="67" customFormat="1" ht="36" customHeight="1">
      <c r="C74" s="241" t="s">
        <v>274</v>
      </c>
      <c r="D74" s="241"/>
      <c r="E74" s="79"/>
      <c r="F74" s="73" t="s">
        <v>120</v>
      </c>
      <c r="I74" s="78" t="s">
        <v>121</v>
      </c>
      <c r="K74" s="167"/>
      <c r="M74" s="78" t="s">
        <v>122</v>
      </c>
    </row>
    <row r="75" spans="2:14" s="67" customFormat="1">
      <c r="C75" s="166"/>
      <c r="D75" s="166"/>
      <c r="E75" s="166"/>
      <c r="F75" s="76"/>
      <c r="I75" s="167"/>
      <c r="K75" s="167"/>
      <c r="M75" s="78"/>
    </row>
    <row r="76" spans="2:14" s="67" customFormat="1" ht="37.5" customHeight="1">
      <c r="C76" s="241" t="s">
        <v>105</v>
      </c>
      <c r="D76" s="241"/>
      <c r="E76" s="79"/>
      <c r="F76" s="73" t="s">
        <v>123</v>
      </c>
      <c r="I76" s="78" t="s">
        <v>110</v>
      </c>
      <c r="K76" s="167"/>
      <c r="M76" s="78" t="s">
        <v>124</v>
      </c>
    </row>
    <row r="77" spans="2:14" s="67" customFormat="1">
      <c r="C77" s="166"/>
      <c r="D77" s="166"/>
      <c r="E77" s="166"/>
      <c r="F77" s="76"/>
      <c r="I77" s="78"/>
      <c r="K77" s="167"/>
      <c r="M77" s="78"/>
    </row>
    <row r="78" spans="2:14" s="67" customFormat="1" ht="36" customHeight="1">
      <c r="C78" s="241" t="s">
        <v>125</v>
      </c>
      <c r="D78" s="241"/>
      <c r="E78" s="79"/>
      <c r="F78" s="73" t="s">
        <v>141</v>
      </c>
      <c r="I78" s="78" t="s">
        <v>111</v>
      </c>
      <c r="K78" s="167"/>
      <c r="M78" s="78" t="s">
        <v>126</v>
      </c>
    </row>
    <row r="79" spans="2:14" s="67" customFormat="1">
      <c r="C79" s="166"/>
      <c r="D79" s="166"/>
      <c r="E79" s="166"/>
      <c r="F79" s="76"/>
      <c r="I79" s="78"/>
      <c r="K79" s="167"/>
      <c r="M79" s="78"/>
    </row>
    <row r="80" spans="2:14" s="67" customFormat="1" ht="36" customHeight="1">
      <c r="C80" s="241" t="s">
        <v>127</v>
      </c>
      <c r="D80" s="241"/>
      <c r="E80" s="79"/>
      <c r="F80" s="73" t="s">
        <v>128</v>
      </c>
      <c r="I80" s="78" t="s">
        <v>112</v>
      </c>
      <c r="K80" s="167"/>
      <c r="M80" s="78" t="s">
        <v>129</v>
      </c>
    </row>
    <row r="81" spans="3:13" s="67" customFormat="1">
      <c r="C81" s="166"/>
      <c r="D81" s="166"/>
      <c r="E81" s="166"/>
      <c r="F81" s="76"/>
      <c r="I81" s="78"/>
      <c r="K81" s="167"/>
      <c r="M81" s="78"/>
    </row>
    <row r="82" spans="3:13" s="67" customFormat="1" ht="36" customHeight="1">
      <c r="C82" s="241" t="s">
        <v>106</v>
      </c>
      <c r="D82" s="241"/>
      <c r="E82" s="79"/>
      <c r="F82" s="73" t="s">
        <v>130</v>
      </c>
      <c r="I82" s="78" t="s">
        <v>113</v>
      </c>
      <c r="K82" s="167"/>
      <c r="M82" s="78" t="s">
        <v>131</v>
      </c>
    </row>
    <row r="83" spans="3:13" s="67" customFormat="1">
      <c r="C83" s="166"/>
      <c r="D83" s="166"/>
      <c r="E83" s="166"/>
      <c r="F83" s="76"/>
      <c r="I83" s="78"/>
      <c r="K83" s="167"/>
      <c r="M83" s="78"/>
    </row>
    <row r="84" spans="3:13" s="67" customFormat="1" ht="46.5" customHeight="1">
      <c r="C84" s="241" t="s">
        <v>107</v>
      </c>
      <c r="D84" s="241"/>
      <c r="E84" s="79"/>
      <c r="F84" s="73" t="s">
        <v>275</v>
      </c>
      <c r="I84" s="78" t="s">
        <v>114</v>
      </c>
      <c r="K84" s="167"/>
      <c r="M84" s="78" t="s">
        <v>133</v>
      </c>
    </row>
    <row r="85" spans="3:13" s="67" customFormat="1">
      <c r="C85" s="166"/>
      <c r="D85" s="166"/>
      <c r="E85" s="79"/>
      <c r="F85" s="76"/>
      <c r="I85" s="78"/>
      <c r="K85" s="167"/>
      <c r="M85" s="78"/>
    </row>
    <row r="86" spans="3:13" s="67" customFormat="1" ht="41.25" customHeight="1">
      <c r="C86" s="241" t="s">
        <v>276</v>
      </c>
      <c r="D86" s="241"/>
      <c r="E86" s="79"/>
      <c r="F86" s="73" t="s">
        <v>134</v>
      </c>
      <c r="I86" s="78" t="s">
        <v>115</v>
      </c>
      <c r="K86" s="167"/>
      <c r="M86" s="78" t="s">
        <v>135</v>
      </c>
    </row>
    <row r="87" spans="3:13" s="67" customFormat="1">
      <c r="C87" s="166"/>
      <c r="D87" s="166"/>
      <c r="E87" s="166"/>
      <c r="F87" s="76"/>
      <c r="I87" s="78"/>
      <c r="K87" s="167"/>
      <c r="M87" s="78"/>
    </row>
    <row r="88" spans="3:13" s="67" customFormat="1" ht="39" customHeight="1">
      <c r="C88" s="241" t="s">
        <v>108</v>
      </c>
      <c r="D88" s="241"/>
      <c r="E88" s="79"/>
      <c r="F88" s="73" t="s">
        <v>136</v>
      </c>
      <c r="I88" s="78" t="s">
        <v>116</v>
      </c>
      <c r="K88" s="167"/>
      <c r="M88" s="78" t="s">
        <v>137</v>
      </c>
    </row>
    <row r="89" spans="3:13" s="67" customFormat="1">
      <c r="C89" s="166"/>
      <c r="D89" s="166"/>
      <c r="E89" s="166"/>
      <c r="F89" s="76"/>
      <c r="I89" s="78"/>
      <c r="K89" s="167"/>
      <c r="M89" s="78"/>
    </row>
    <row r="90" spans="3:13" s="67" customFormat="1" ht="39" customHeight="1">
      <c r="C90" s="241" t="s">
        <v>109</v>
      </c>
      <c r="D90" s="241"/>
      <c r="E90" s="79"/>
      <c r="F90" s="73" t="s">
        <v>138</v>
      </c>
      <c r="I90" s="70" t="s">
        <v>117</v>
      </c>
      <c r="K90" s="166"/>
      <c r="M90" s="70" t="s">
        <v>139</v>
      </c>
    </row>
    <row r="91" spans="3:13" s="67" customFormat="1">
      <c r="F91" s="166"/>
    </row>
    <row r="92" spans="3:13" s="67" customFormat="1">
      <c r="F92" s="166"/>
    </row>
    <row r="93" spans="3:13" s="67" customFormat="1">
      <c r="I93" s="71"/>
      <c r="J93" s="71"/>
      <c r="K93" s="71"/>
      <c r="L93" s="71"/>
      <c r="M93" s="71"/>
    </row>
  </sheetData>
  <sheetProtection formatCells="0" formatColumns="0" formatRows="0" insertColumns="0" insertRows="0" insertHyperlinks="0" deleteColumns="0" deleteRows="0" sort="0" autoFilter="0" pivotTables="0"/>
  <mergeCells count="33">
    <mergeCell ref="M6:M7"/>
    <mergeCell ref="N6:N7"/>
    <mergeCell ref="C28:E28"/>
    <mergeCell ref="J2:N2"/>
    <mergeCell ref="B3:N3"/>
    <mergeCell ref="B6:B7"/>
    <mergeCell ref="C6:C7"/>
    <mergeCell ref="D6:D7"/>
    <mergeCell ref="E6:E7"/>
    <mergeCell ref="F6:G6"/>
    <mergeCell ref="H6:H7"/>
    <mergeCell ref="I6:K6"/>
    <mergeCell ref="C48:E48"/>
    <mergeCell ref="C54:E54"/>
    <mergeCell ref="C9:E9"/>
    <mergeCell ref="C18:E18"/>
    <mergeCell ref="L6:L7"/>
    <mergeCell ref="C88:D88"/>
    <mergeCell ref="C90:D90"/>
    <mergeCell ref="C8:E8"/>
    <mergeCell ref="M5:N5"/>
    <mergeCell ref="C72:D72"/>
    <mergeCell ref="C74:D74"/>
    <mergeCell ref="C76:D76"/>
    <mergeCell ref="C78:D78"/>
    <mergeCell ref="C80:D80"/>
    <mergeCell ref="C82:D82"/>
    <mergeCell ref="C84:D84"/>
    <mergeCell ref="C86:D86"/>
    <mergeCell ref="C57:E57"/>
    <mergeCell ref="C36:E36"/>
    <mergeCell ref="C41:E41"/>
    <mergeCell ref="C43:E43"/>
  </mergeCells>
  <conditionalFormatting sqref="D69:D93">
    <cfRule type="duplicateValues" dxfId="8" priority="2"/>
  </conditionalFormatting>
  <conditionalFormatting sqref="E73">
    <cfRule type="duplicateValues" dxfId="7" priority="1"/>
  </conditionalFormatting>
  <printOptions horizontalCentered="1"/>
  <pageMargins left="0.19685039370078741" right="0.19685039370078741" top="0.19685039370078741" bottom="0.19685039370078741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21</vt:i4>
      </vt:variant>
    </vt:vector>
  </HeadingPairs>
  <TitlesOfParts>
    <vt:vector size="36" baseType="lpstr">
      <vt:lpstr>ҚЎШИМЧА</vt:lpstr>
      <vt:lpstr>рабочи</vt:lpstr>
      <vt:lpstr>туман титул</vt:lpstr>
      <vt:lpstr>вилоят титул</vt:lpstr>
      <vt:lpstr>таққослама</vt:lpstr>
      <vt:lpstr>худуд</vt:lpstr>
      <vt:lpstr>банк</vt:lpstr>
      <vt:lpstr>йўналишлари </vt:lpstr>
      <vt:lpstr>манзилли</vt:lpstr>
      <vt:lpstr>Инвестиция</vt:lpstr>
      <vt:lpstr>хориж инв.</vt:lpstr>
      <vt:lpstr>манзилли 30 октя</vt:lpstr>
      <vt:lpstr>Музлатгич+иссик</vt:lpstr>
      <vt:lpstr>1 чорак</vt:lpstr>
      <vt:lpstr>15 январ</vt:lpstr>
      <vt:lpstr>'1 чорак'!Заголовки_для_печати</vt:lpstr>
      <vt:lpstr>'15 январ'!Заголовки_для_печати</vt:lpstr>
      <vt:lpstr>ҚЎШИМЧА!Заголовки_для_печати</vt:lpstr>
      <vt:lpstr>манзилли!Заголовки_для_печати</vt:lpstr>
      <vt:lpstr>'манзилли 30 октя'!Заголовки_для_печати</vt:lpstr>
      <vt:lpstr>'Музлатгич+иссик'!Заголовки_для_печати</vt:lpstr>
      <vt:lpstr>'хориж инв.'!Заголовки_для_печати</vt:lpstr>
      <vt:lpstr>'1 чорак'!Область_печати</vt:lpstr>
      <vt:lpstr>'15 январ'!Область_печати</vt:lpstr>
      <vt:lpstr>банк!Область_печати</vt:lpstr>
      <vt:lpstr>'вилоят титул'!Область_печати</vt:lpstr>
      <vt:lpstr>Инвестиция!Область_печати</vt:lpstr>
      <vt:lpstr>'йўналишлари '!Область_печати</vt:lpstr>
      <vt:lpstr>ҚЎШИМЧА!Область_печати</vt:lpstr>
      <vt:lpstr>манзилли!Область_печати</vt:lpstr>
      <vt:lpstr>'манзилли 30 октя'!Область_печати</vt:lpstr>
      <vt:lpstr>'Музлатгич+иссик'!Область_печати</vt:lpstr>
      <vt:lpstr>рабочи!Область_печати</vt:lpstr>
      <vt:lpstr>таққослама!Область_печати</vt:lpstr>
      <vt:lpstr>'туман титул'!Область_печати</vt:lpstr>
      <vt:lpstr>'хориж инв.'!Область_печати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А.Рустамов</cp:lastModifiedBy>
  <cp:lastPrinted>2018-12-22T07:40:47Z</cp:lastPrinted>
  <dcterms:created xsi:type="dcterms:W3CDTF">2017-12-22T18:47:31Z</dcterms:created>
  <dcterms:modified xsi:type="dcterms:W3CDTF">2019-01-30T16:50:54Z</dcterms:modified>
</cp:coreProperties>
</file>